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1"/>
  </bookViews>
  <sheets>
    <sheet name="RECEITAS PPA" sheetId="2" r:id="rId1"/>
    <sheet name="RECEITAS POR FR" sheetId="3" r:id="rId2"/>
  </sheets>
  <calcPr calcId="125725"/>
</workbook>
</file>

<file path=xl/calcChain.xml><?xml version="1.0" encoding="utf-8"?>
<calcChain xmlns="http://schemas.openxmlformats.org/spreadsheetml/2006/main">
  <c r="F291" i="2"/>
  <c r="G291" s="1"/>
  <c r="G290"/>
  <c r="F290"/>
  <c r="F289"/>
  <c r="G289" s="1"/>
  <c r="F288"/>
  <c r="F287"/>
  <c r="G287" s="1"/>
  <c r="F286"/>
  <c r="F285"/>
  <c r="E285"/>
  <c r="I283"/>
  <c r="I281"/>
  <c r="I279"/>
  <c r="I277"/>
  <c r="I275"/>
  <c r="I273"/>
  <c r="I271"/>
  <c r="I269"/>
  <c r="I267"/>
  <c r="I265"/>
  <c r="I263"/>
  <c r="I262"/>
  <c r="I260"/>
  <c r="I258"/>
  <c r="I256"/>
  <c r="I254"/>
  <c r="I252"/>
  <c r="G288" l="1"/>
  <c r="G286"/>
  <c r="I251"/>
  <c r="H251"/>
  <c r="G251"/>
  <c r="F251"/>
  <c r="E251"/>
  <c r="G249"/>
  <c r="F249"/>
  <c r="F248"/>
  <c r="G247"/>
  <c r="F247"/>
  <c r="G246"/>
  <c r="F246"/>
  <c r="F244"/>
  <c r="F242"/>
  <c r="F240"/>
  <c r="G240" s="1"/>
  <c r="G238"/>
  <c r="G237"/>
  <c r="G236"/>
  <c r="F234"/>
  <c r="F233"/>
  <c r="F232"/>
  <c r="G232" s="1"/>
  <c r="F231"/>
  <c r="F229"/>
  <c r="F227"/>
  <c r="F226"/>
  <c r="G226" s="1"/>
  <c r="F225"/>
  <c r="F223"/>
  <c r="F222"/>
  <c r="G222" s="1"/>
  <c r="F221"/>
  <c r="F219"/>
  <c r="F217"/>
  <c r="F215"/>
  <c r="G215" s="1"/>
  <c r="E213"/>
  <c r="F212"/>
  <c r="F210"/>
  <c r="F208"/>
  <c r="G208" s="1"/>
  <c r="F206"/>
  <c r="G206" s="1"/>
  <c r="F204"/>
  <c r="I212" l="1"/>
  <c r="G204"/>
  <c r="G212"/>
  <c r="H212" s="1"/>
  <c r="F213"/>
  <c r="G221"/>
  <c r="G225"/>
  <c r="G227"/>
  <c r="G233"/>
  <c r="G242"/>
  <c r="H246"/>
  <c r="I246" s="1"/>
  <c r="G248"/>
  <c r="G285"/>
  <c r="H286"/>
  <c r="I286" s="1"/>
  <c r="G231"/>
  <c r="H231" s="1"/>
  <c r="I231" l="1"/>
  <c r="F202"/>
  <c r="G202" s="1"/>
  <c r="F200"/>
  <c r="G200" s="1"/>
  <c r="F198"/>
  <c r="F196"/>
  <c r="G196" s="1"/>
  <c r="F195"/>
  <c r="F194"/>
  <c r="G194" s="1"/>
  <c r="F193"/>
  <c r="F192"/>
  <c r="G192" s="1"/>
  <c r="F191"/>
  <c r="F189"/>
  <c r="F187"/>
  <c r="G187" s="1"/>
  <c r="F185"/>
  <c r="G185" s="1"/>
  <c r="E183"/>
  <c r="E182"/>
  <c r="E304" s="1"/>
  <c r="F181"/>
  <c r="E179"/>
  <c r="E178"/>
  <c r="F177"/>
  <c r="E175"/>
  <c r="F174"/>
  <c r="E174"/>
  <c r="G173"/>
  <c r="F173"/>
  <c r="G175" l="1"/>
  <c r="F183"/>
  <c r="G189"/>
  <c r="G193"/>
  <c r="G195"/>
  <c r="G198"/>
  <c r="H173"/>
  <c r="G174"/>
  <c r="F175"/>
  <c r="G177"/>
  <c r="F178"/>
  <c r="F302" s="1"/>
  <c r="E302" s="1"/>
  <c r="F179"/>
  <c r="G181"/>
  <c r="F182"/>
  <c r="G191"/>
  <c r="H191" s="1"/>
  <c r="G183" l="1"/>
  <c r="G182"/>
  <c r="H181"/>
  <c r="G179"/>
  <c r="G178"/>
  <c r="G302" s="1"/>
  <c r="H177"/>
  <c r="F300"/>
  <c r="E300" s="1"/>
  <c r="G300"/>
  <c r="I191"/>
  <c r="H175"/>
  <c r="I175" s="1"/>
  <c r="H174"/>
  <c r="H300" s="1"/>
  <c r="I173"/>
  <c r="F171"/>
  <c r="G171" s="1"/>
  <c r="H171" s="1"/>
  <c r="F169"/>
  <c r="G167"/>
  <c r="H167" s="1"/>
  <c r="F167"/>
  <c r="G165"/>
  <c r="F165"/>
  <c r="E163"/>
  <c r="E162"/>
  <c r="F161"/>
  <c r="F159"/>
  <c r="F157"/>
  <c r="F155"/>
  <c r="G155" s="1"/>
  <c r="H155" s="1"/>
  <c r="F153"/>
  <c r="G153" s="1"/>
  <c r="I151"/>
  <c r="G149"/>
  <c r="H149" s="1"/>
  <c r="F149"/>
  <c r="F147"/>
  <c r="F146"/>
  <c r="F145"/>
  <c r="G145" s="1"/>
  <c r="H145" s="1"/>
  <c r="F144"/>
  <c r="G144" s="1"/>
  <c r="F143"/>
  <c r="F142"/>
  <c r="G142" s="1"/>
  <c r="F141"/>
  <c r="F140"/>
  <c r="G140" s="1"/>
  <c r="G141" l="1"/>
  <c r="G143"/>
  <c r="I145"/>
  <c r="G147"/>
  <c r="I155"/>
  <c r="H165"/>
  <c r="I165" s="1"/>
  <c r="G169"/>
  <c r="H169" s="1"/>
  <c r="I174"/>
  <c r="I300" s="1"/>
  <c r="H179"/>
  <c r="I179" s="1"/>
  <c r="H178"/>
  <c r="I178" s="1"/>
  <c r="I177"/>
  <c r="H182"/>
  <c r="I182" s="1"/>
  <c r="H183"/>
  <c r="H304" s="1"/>
  <c r="G304" s="1"/>
  <c r="F304" s="1"/>
  <c r="I181"/>
  <c r="G146"/>
  <c r="I149"/>
  <c r="G157"/>
  <c r="H157" s="1"/>
  <c r="G159"/>
  <c r="H159" s="1"/>
  <c r="G161"/>
  <c r="F162"/>
  <c r="F298" s="1"/>
  <c r="E298" s="1"/>
  <c r="F163"/>
  <c r="I167"/>
  <c r="I171"/>
  <c r="I183"/>
  <c r="F139"/>
  <c r="G139" s="1"/>
  <c r="H139" s="1"/>
  <c r="G138"/>
  <c r="H138" s="1"/>
  <c r="F138"/>
  <c r="F137"/>
  <c r="G136"/>
  <c r="F136"/>
  <c r="F135"/>
  <c r="F134"/>
  <c r="G134" s="1"/>
  <c r="G133"/>
  <c r="F131"/>
  <c r="G130"/>
  <c r="H130" s="1"/>
  <c r="F130"/>
  <c r="E128"/>
  <c r="E127"/>
  <c r="E296" s="1"/>
  <c r="F126"/>
  <c r="F128" s="1"/>
  <c r="G124"/>
  <c r="F124"/>
  <c r="F123"/>
  <c r="G123" s="1"/>
  <c r="E121"/>
  <c r="E120"/>
  <c r="E294" s="1"/>
  <c r="F119"/>
  <c r="F121" s="1"/>
  <c r="H117"/>
  <c r="F117"/>
  <c r="I117" s="1"/>
  <c r="H116"/>
  <c r="F116"/>
  <c r="G114"/>
  <c r="H114" s="1"/>
  <c r="F112"/>
  <c r="G110"/>
  <c r="F110"/>
  <c r="I110" s="1"/>
  <c r="F108"/>
  <c r="G107"/>
  <c r="F107"/>
  <c r="F106"/>
  <c r="G105"/>
  <c r="F105"/>
  <c r="F104"/>
  <c r="F103"/>
  <c r="G103" s="1"/>
  <c r="F101"/>
  <c r="F99"/>
  <c r="G99" s="1"/>
  <c r="F98"/>
  <c r="F97"/>
  <c r="G97" s="1"/>
  <c r="F96"/>
  <c r="F95"/>
  <c r="G95" s="1"/>
  <c r="F94"/>
  <c r="F93"/>
  <c r="G92"/>
  <c r="H92" s="1"/>
  <c r="F92"/>
  <c r="F90"/>
  <c r="F88"/>
  <c r="G88" s="1"/>
  <c r="H88" s="1"/>
  <c r="F86"/>
  <c r="G84"/>
  <c r="H84" s="1"/>
  <c r="F84"/>
  <c r="F82"/>
  <c r="G82" s="1"/>
  <c r="F81"/>
  <c r="F80"/>
  <c r="G80" s="1"/>
  <c r="F79"/>
  <c r="F78"/>
  <c r="G78" s="1"/>
  <c r="F77"/>
  <c r="F76"/>
  <c r="F74"/>
  <c r="G74" s="1"/>
  <c r="F73"/>
  <c r="F72"/>
  <c r="G72" s="1"/>
  <c r="F71"/>
  <c r="F70"/>
  <c r="F68"/>
  <c r="F66"/>
  <c r="G66" s="1"/>
  <c r="H66" s="1"/>
  <c r="F64"/>
  <c r="F63"/>
  <c r="G63" s="1"/>
  <c r="F62"/>
  <c r="G62" s="1"/>
  <c r="F61"/>
  <c r="G61" s="1"/>
  <c r="H61" s="1"/>
  <c r="F60"/>
  <c r="F59"/>
  <c r="G58"/>
  <c r="H58" s="1"/>
  <c r="F58"/>
  <c r="F57"/>
  <c r="G57" s="1"/>
  <c r="F56"/>
  <c r="F55"/>
  <c r="G55" s="1"/>
  <c r="F54"/>
  <c r="F53"/>
  <c r="G52"/>
  <c r="H52" s="1"/>
  <c r="F52"/>
  <c r="H50"/>
  <c r="G50"/>
  <c r="F50"/>
  <c r="E50"/>
  <c r="I50" s="1"/>
  <c r="H49"/>
  <c r="G49"/>
  <c r="F49"/>
  <c r="E49"/>
  <c r="I49" s="1"/>
  <c r="I48"/>
  <c r="H46"/>
  <c r="G46"/>
  <c r="F46"/>
  <c r="E46"/>
  <c r="I46" s="1"/>
  <c r="H45"/>
  <c r="G45"/>
  <c r="F45"/>
  <c r="E45"/>
  <c r="I45" s="1"/>
  <c r="I44"/>
  <c r="H42"/>
  <c r="G42"/>
  <c r="F42"/>
  <c r="E42"/>
  <c r="I42" s="1"/>
  <c r="H41"/>
  <c r="G41"/>
  <c r="F41"/>
  <c r="E41"/>
  <c r="I41" s="1"/>
  <c r="I40"/>
  <c r="H38"/>
  <c r="G38"/>
  <c r="F38"/>
  <c r="E38"/>
  <c r="I38" s="1"/>
  <c r="H37"/>
  <c r="G37"/>
  <c r="F37"/>
  <c r="E37"/>
  <c r="I37" s="1"/>
  <c r="I36"/>
  <c r="H34"/>
  <c r="G34"/>
  <c r="F34"/>
  <c r="E34"/>
  <c r="I34" s="1"/>
  <c r="H33"/>
  <c r="G33"/>
  <c r="F33"/>
  <c r="E33"/>
  <c r="I33" s="1"/>
  <c r="I32"/>
  <c r="H30"/>
  <c r="G30"/>
  <c r="F30"/>
  <c r="E30"/>
  <c r="I30" s="1"/>
  <c r="H29"/>
  <c r="G29"/>
  <c r="F29"/>
  <c r="E29"/>
  <c r="I29" s="1"/>
  <c r="I28"/>
  <c r="H26"/>
  <c r="G26"/>
  <c r="F26"/>
  <c r="E26"/>
  <c r="I26" s="1"/>
  <c r="H25"/>
  <c r="G25"/>
  <c r="F25"/>
  <c r="E25"/>
  <c r="I25" s="1"/>
  <c r="I24"/>
  <c r="H22"/>
  <c r="G22"/>
  <c r="F22"/>
  <c r="E22"/>
  <c r="I22" s="1"/>
  <c r="H21"/>
  <c r="G21"/>
  <c r="F21"/>
  <c r="E21"/>
  <c r="I21" s="1"/>
  <c r="I20"/>
  <c r="H18"/>
  <c r="G18"/>
  <c r="F18"/>
  <c r="E18"/>
  <c r="I18" s="1"/>
  <c r="H17"/>
  <c r="G17"/>
  <c r="F17"/>
  <c r="E17"/>
  <c r="I17" s="1"/>
  <c r="I16"/>
  <c r="H14"/>
  <c r="G14"/>
  <c r="F14"/>
  <c r="E14"/>
  <c r="I14" s="1"/>
  <c r="H13"/>
  <c r="G13"/>
  <c r="F13"/>
  <c r="E13"/>
  <c r="I13" s="1"/>
  <c r="I12"/>
  <c r="H10"/>
  <c r="G10"/>
  <c r="F10"/>
  <c r="E10"/>
  <c r="I10" s="1"/>
  <c r="H9"/>
  <c r="G9"/>
  <c r="F9"/>
  <c r="E9"/>
  <c r="I9" s="1"/>
  <c r="I8"/>
  <c r="E7"/>
  <c r="C38" i="3"/>
  <c r="C37"/>
  <c r="C36"/>
  <c r="C35"/>
  <c r="G163" i="2" l="1"/>
  <c r="G162"/>
  <c r="G298" s="1"/>
  <c r="H161"/>
  <c r="I52"/>
  <c r="G54"/>
  <c r="G56"/>
  <c r="I58"/>
  <c r="G60"/>
  <c r="G64"/>
  <c r="H64" s="1"/>
  <c r="I66"/>
  <c r="G70"/>
  <c r="H70" s="1"/>
  <c r="G71"/>
  <c r="G73"/>
  <c r="G76"/>
  <c r="H76" s="1"/>
  <c r="G77"/>
  <c r="G79"/>
  <c r="G81"/>
  <c r="I84"/>
  <c r="I88"/>
  <c r="I92"/>
  <c r="G94"/>
  <c r="G96"/>
  <c r="G98"/>
  <c r="G101"/>
  <c r="G104"/>
  <c r="G106"/>
  <c r="G108"/>
  <c r="G112"/>
  <c r="H112" s="1"/>
  <c r="G119"/>
  <c r="F120"/>
  <c r="F7" s="1"/>
  <c r="G126"/>
  <c r="F127"/>
  <c r="I130"/>
  <c r="H133"/>
  <c r="I133" s="1"/>
  <c r="G135"/>
  <c r="G137"/>
  <c r="I137" s="1"/>
  <c r="I157"/>
  <c r="I302"/>
  <c r="I159"/>
  <c r="I138"/>
  <c r="I139"/>
  <c r="G53"/>
  <c r="G59"/>
  <c r="I61"/>
  <c r="G68"/>
  <c r="G86"/>
  <c r="G90"/>
  <c r="H90" s="1"/>
  <c r="I90"/>
  <c r="G93"/>
  <c r="I114"/>
  <c r="I116"/>
  <c r="E293"/>
  <c r="E305" s="1"/>
  <c r="I304" s="1"/>
  <c r="G131"/>
  <c r="H302"/>
  <c r="I169"/>
  <c r="G121" l="1"/>
  <c r="G120"/>
  <c r="H119"/>
  <c r="I112"/>
  <c r="I64"/>
  <c r="G128"/>
  <c r="G127"/>
  <c r="H126"/>
  <c r="H163"/>
  <c r="I163" s="1"/>
  <c r="H162"/>
  <c r="I162" s="1"/>
  <c r="I161"/>
  <c r="I70"/>
  <c r="I76"/>
  <c r="H298" l="1"/>
  <c r="G296"/>
  <c r="F296" s="1"/>
  <c r="G294"/>
  <c r="F294" s="1"/>
  <c r="H128"/>
  <c r="H127"/>
  <c r="I127" s="1"/>
  <c r="I126"/>
  <c r="H121"/>
  <c r="H120"/>
  <c r="I120" s="1"/>
  <c r="I119"/>
  <c r="I298"/>
  <c r="I128"/>
  <c r="I121"/>
  <c r="C10" i="3" s="1"/>
  <c r="I294" i="2" l="1"/>
  <c r="I296"/>
  <c r="H294"/>
  <c r="H296"/>
  <c r="H293" l="1"/>
  <c r="G293" s="1"/>
  <c r="F293" s="1"/>
  <c r="F305" s="1"/>
  <c r="I293"/>
  <c r="C11" i="3" s="1"/>
  <c r="H247" i="2" l="1"/>
  <c r="I247"/>
  <c r="C9" i="3"/>
  <c r="H53" i="2"/>
  <c r="I53"/>
  <c r="H54"/>
  <c r="I54"/>
  <c r="H55"/>
  <c r="I55"/>
  <c r="H56"/>
  <c r="I56"/>
  <c r="H59"/>
  <c r="I59"/>
  <c r="H62"/>
  <c r="I62"/>
  <c r="H63"/>
  <c r="I63"/>
  <c r="H68"/>
  <c r="I68"/>
  <c r="H71"/>
  <c r="I71"/>
  <c r="H97"/>
  <c r="I97"/>
  <c r="H99"/>
  <c r="I99"/>
  <c r="H123"/>
  <c r="I123"/>
  <c r="H124"/>
  <c r="I124"/>
  <c r="G210"/>
  <c r="H210"/>
  <c r="I210"/>
  <c r="G223"/>
  <c r="H223"/>
  <c r="I223"/>
  <c r="G229"/>
  <c r="H229"/>
  <c r="I229"/>
  <c r="H236"/>
  <c r="I236"/>
  <c r="H240"/>
  <c r="I240"/>
  <c r="G244"/>
  <c r="H244"/>
  <c r="I244"/>
  <c r="C8" i="3"/>
  <c r="H72" i="2"/>
  <c r="I72"/>
  <c r="H73"/>
  <c r="I73"/>
  <c r="H187"/>
  <c r="I187"/>
  <c r="C31" i="3"/>
  <c r="H106" i="2"/>
  <c r="I106"/>
  <c r="H198"/>
  <c r="I198"/>
  <c r="C30" i="3"/>
  <c r="H200" i="2"/>
  <c r="I200"/>
  <c r="C29" i="3"/>
  <c r="H202" i="2"/>
  <c r="I202"/>
  <c r="C28" i="3"/>
  <c r="C27"/>
  <c r="H131" i="2"/>
  <c r="I131"/>
  <c r="C26" i="3"/>
  <c r="H108" i="2"/>
  <c r="I108"/>
  <c r="H134"/>
  <c r="I134"/>
  <c r="H135"/>
  <c r="I135"/>
  <c r="H136"/>
  <c r="I136"/>
  <c r="H140"/>
  <c r="I140"/>
  <c r="H141"/>
  <c r="I141"/>
  <c r="H142"/>
  <c r="I142"/>
  <c r="H143"/>
  <c r="I143"/>
  <c r="H144"/>
  <c r="I144"/>
  <c r="H146"/>
  <c r="I146"/>
  <c r="H147"/>
  <c r="I147"/>
  <c r="H233"/>
  <c r="I233"/>
  <c r="C25" i="3"/>
  <c r="H153" i="2"/>
  <c r="I153"/>
  <c r="C24" i="3"/>
  <c r="H104" i="2"/>
  <c r="I104"/>
  <c r="C23" i="3"/>
  <c r="H237" i="2"/>
  <c r="I237"/>
  <c r="C22" i="3"/>
  <c r="C21"/>
  <c r="H107" i="2"/>
  <c r="I107"/>
  <c r="C20" i="3"/>
  <c r="C19"/>
  <c r="H103" i="2"/>
  <c r="I103"/>
  <c r="G213"/>
  <c r="H213"/>
  <c r="I213"/>
  <c r="H215"/>
  <c r="I215"/>
  <c r="C18" i="3"/>
  <c r="C17"/>
  <c r="H60" i="2"/>
  <c r="I60"/>
  <c r="H79"/>
  <c r="I79"/>
  <c r="H101"/>
  <c r="I101"/>
  <c r="H86"/>
  <c r="I86"/>
  <c r="H77"/>
  <c r="I77"/>
  <c r="H94"/>
  <c r="I94"/>
  <c r="H96"/>
  <c r="I96"/>
  <c r="H81"/>
  <c r="I81"/>
  <c r="H98"/>
  <c r="I98"/>
  <c r="H93"/>
  <c r="I93"/>
  <c r="H82"/>
  <c r="I82"/>
  <c r="H80"/>
  <c r="I80"/>
  <c r="H78"/>
  <c r="I78"/>
  <c r="H57"/>
  <c r="H74"/>
  <c r="H95"/>
  <c r="H105"/>
  <c r="H185"/>
  <c r="H189"/>
  <c r="H192"/>
  <c r="H193"/>
  <c r="H194"/>
  <c r="H195"/>
  <c r="H196"/>
  <c r="H204"/>
  <c r="H206"/>
  <c r="H208"/>
  <c r="G217"/>
  <c r="H217"/>
  <c r="G219"/>
  <c r="H219"/>
  <c r="H221"/>
  <c r="H222"/>
  <c r="H225"/>
  <c r="H226"/>
  <c r="H227"/>
  <c r="H232"/>
  <c r="G234"/>
  <c r="H234"/>
  <c r="H238"/>
  <c r="H242"/>
  <c r="H248"/>
  <c r="H249"/>
  <c r="H7"/>
  <c r="I105"/>
  <c r="H287"/>
  <c r="I287"/>
  <c r="H288"/>
  <c r="I288"/>
  <c r="H289"/>
  <c r="I289"/>
  <c r="H290"/>
  <c r="I290"/>
  <c r="H291"/>
  <c r="I291"/>
  <c r="I285"/>
  <c r="I248"/>
  <c r="I242"/>
  <c r="C12" i="3"/>
  <c r="I185" i="2"/>
  <c r="C13" i="3"/>
  <c r="C14"/>
  <c r="I221" i="2"/>
  <c r="I225"/>
  <c r="C15" i="3"/>
  <c r="I222" i="2"/>
  <c r="I226"/>
  <c r="I227"/>
  <c r="I232"/>
  <c r="C16" i="3"/>
  <c r="I192" i="2"/>
  <c r="I193"/>
  <c r="I194"/>
  <c r="I195"/>
  <c r="I196"/>
  <c r="I206"/>
  <c r="I208"/>
  <c r="C32" i="3"/>
  <c r="I189" i="2"/>
  <c r="C33" i="3"/>
  <c r="I57" i="2"/>
  <c r="I74"/>
  <c r="I95"/>
  <c r="I204"/>
  <c r="I217"/>
  <c r="I219"/>
  <c r="I234"/>
  <c r="I238"/>
  <c r="I249"/>
  <c r="C34" i="3"/>
  <c r="C39" s="1"/>
  <c r="G7" i="2"/>
  <c r="I7"/>
  <c r="G305"/>
  <c r="I305"/>
  <c r="H285"/>
  <c r="H305"/>
</calcChain>
</file>

<file path=xl/sharedStrings.xml><?xml version="1.0" encoding="utf-8"?>
<sst xmlns="http://schemas.openxmlformats.org/spreadsheetml/2006/main" count="820" uniqueCount="330">
  <si>
    <t>Taxa de Fiscalização de Vigilância Sanitária</t>
  </si>
  <si>
    <t>Taxa de Serviços  Administrativos</t>
  </si>
  <si>
    <t>Tx de Funcionamento Estab Comer/Indús/P.Serviços</t>
  </si>
  <si>
    <t>Taxa de Publicidade Comercial</t>
  </si>
  <si>
    <t>Taxa de Licença para Execução de Obras</t>
  </si>
  <si>
    <t>Taxa de Gerenc. de Transporte Coletivo</t>
  </si>
  <si>
    <t>Taxa de Gerenc. de Transp. Especial</t>
  </si>
  <si>
    <t>Taxa de Embarque de Estação Rodoviária</t>
  </si>
  <si>
    <t>Taxa de Estacion. Regulamentado</t>
  </si>
  <si>
    <t>Taxa de Aprovação do Projeto de Construção Civil</t>
  </si>
  <si>
    <t>Taxa de Alinhamento e Nivelamento</t>
  </si>
  <si>
    <t>Tx de Verif. Posturas e Normas Urbanisticas</t>
  </si>
  <si>
    <t>Outras Taxas pelo Exercício do Poder de Polícia</t>
  </si>
  <si>
    <t>Taxa de Cemitérios</t>
  </si>
  <si>
    <t>Taxa de Limpeza Pública</t>
  </si>
  <si>
    <t>Tx de Prevenção Contra Sinistros-TPCS</t>
  </si>
  <si>
    <t>Tx de Serviços da Pol. Militar</t>
  </si>
  <si>
    <t>Outras Taxas pela Prestação de Serviços</t>
  </si>
  <si>
    <t>Rec. de Concessão de Direito Salas Rodov.</t>
  </si>
  <si>
    <t>Rec. de Concessão de Direito Box Rodov.</t>
  </si>
  <si>
    <t>Rec. de Concessão de Dir. Salas Terminais</t>
  </si>
  <si>
    <t>Receita de Concessão do Esta. Rotativo</t>
  </si>
  <si>
    <t>Rec. de Permissão de Direito Salas Terminais</t>
  </si>
  <si>
    <t>Outras Rec de Conc e Perm - Dir de Uso de Bens Púb</t>
  </si>
  <si>
    <t>Outras Rec. de Concessões e Permissões</t>
  </si>
  <si>
    <t>Outorga Onerosa do Direito de Construir</t>
  </si>
  <si>
    <t>Piso Atenção Basica Fixo</t>
  </si>
  <si>
    <t>Vig. Epidemiolog. e Ambiente em Saúde</t>
  </si>
  <si>
    <t>Vig. Sanitária</t>
  </si>
  <si>
    <t>Transf. Rec. DST/AIDS</t>
  </si>
  <si>
    <t>Componente Bas. da Assist. Farmaceutica</t>
  </si>
  <si>
    <t>Saúde Bucal</t>
  </si>
  <si>
    <t>Saude da Familia</t>
  </si>
  <si>
    <t>Agentes Comun. de Saude</t>
  </si>
  <si>
    <t>Teto Financeiro</t>
  </si>
  <si>
    <t>Serviço de Atend. Movel de Urgência-SAMU</t>
  </si>
  <si>
    <t>Centro de Espec. Odontologica-CEO</t>
  </si>
  <si>
    <t>Centro de Atenção Psicossocial-CAPS</t>
  </si>
  <si>
    <t>Centro de Ref. em Saude do Trabalhador-CEREST</t>
  </si>
  <si>
    <t>Transplantes-Outros</t>
  </si>
  <si>
    <t>Implantação de Ações e Serviços de Saude</t>
  </si>
  <si>
    <t>Transf. de Rec. Estado/Teto Financeiro</t>
  </si>
  <si>
    <t>Transf. de Rec. Estado/Farm. Basica</t>
  </si>
  <si>
    <t>Transf. de Rec. Estado/CEO</t>
  </si>
  <si>
    <t>Transf. de Rec. Estado/PSF</t>
  </si>
  <si>
    <t>Transf. de Rec. Estado/Piso Aten Basica</t>
  </si>
  <si>
    <t>Transf. Rec. Estado/CAPs</t>
  </si>
  <si>
    <t>Multas Eletrônicas</t>
  </si>
  <si>
    <t>Multas Manual</t>
  </si>
  <si>
    <t>Multas Renainfe</t>
  </si>
  <si>
    <t>Multas por Auto de Infração</t>
  </si>
  <si>
    <t>RECEITAS CORRENTES INTRA-ORÇAMENTÁRIAS</t>
  </si>
  <si>
    <t>Contrib. Patr. Serv. Ativo Civil-Intra Orç - PMC</t>
  </si>
  <si>
    <t xml:space="preserve">Contrib Patr. Serv Ativo Civil-Intra Orç- F. Meio </t>
  </si>
  <si>
    <t>Contrib. Patr. Serv. Ativo Civil-Intra Orç - F.M.S</t>
  </si>
  <si>
    <t>Contrib. Patr. Serv. Ativo Civil-Intra Orç-F.M.A.S</t>
  </si>
  <si>
    <t>Contrib. Patr. Serv. Ativo Civil-Intra - F.M. Habi</t>
  </si>
  <si>
    <t>Imposto sobre a Propriedade Predial e Territorial Urbana - Principal</t>
  </si>
  <si>
    <t>Imposto sobre a Propriedade Predial e Territorial Urbana - Multas e Juros</t>
  </si>
  <si>
    <t>Imposto sobre a Propriedade Predial e Territorial Urbana - Dívida Ativa</t>
  </si>
  <si>
    <t xml:space="preserve"> </t>
  </si>
  <si>
    <t>Imposto sobre a Renda - Retido na Fonte - Trabalho - Principal</t>
  </si>
  <si>
    <t>Imposto sobre a Renda - Retido na Fonte - Outros Rendimentos - Principal</t>
  </si>
  <si>
    <t>Imposto sobre Transmissão “Inter Vivos” de Bens Imóveis e de Direitos Reais sobre Imóveis - Principal</t>
  </si>
  <si>
    <t>Imposto sobre Transmissão “Inter Vivos” de Bens Imóveis e de Direitos Reais sobre Imóveis - Multas e Juros</t>
  </si>
  <si>
    <t>Imposto sobre Transmissão “Inter Vivos” de Bens Imóveis e de Direitos Reais sobre Imóveis - Dívida Ativa</t>
  </si>
  <si>
    <t>Imposto sobre Serviços de Qualquer Natureza - Multas e Juros</t>
  </si>
  <si>
    <t>Imposto sobre Serviços de Qualquer Natureza - Dívida Ativa</t>
  </si>
  <si>
    <t>Taxa de Controle e Fiscalização de Produtos Químicos - Principal</t>
  </si>
  <si>
    <t>Taxa de Controle e Fiscalização Ambiental - Principal</t>
  </si>
  <si>
    <t>Contribuição do Servidores Inativos Civis para o RPPS - Principal</t>
  </si>
  <si>
    <t>Contribuição dos Pensionistas Civis para o RPPS - Principal</t>
  </si>
  <si>
    <t>Contrib. p/ Custeio do Serviço de Ilum. Publica-COSIP</t>
  </si>
  <si>
    <t>Aluguéis e Arrendamentos - Principal</t>
  </si>
  <si>
    <t>Outras Receitas Imobiliárias - Principal</t>
  </si>
  <si>
    <t>Dividendos - Principal</t>
  </si>
  <si>
    <t>Remuneração dos Recursos do Regime Próprio de Previdência Social - RPPS - Principal</t>
  </si>
  <si>
    <t>Serviços Administrativos e Comerciais Gerais - Principal</t>
  </si>
  <si>
    <t>Inscrição em Concursos e Processos Seletivos - Principal</t>
  </si>
  <si>
    <t>Cota-Parte do Fundo de Participação dos Municípios - Cota Mensal - Principal</t>
  </si>
  <si>
    <t>Cota-Parte do Fundo de Participação do Municípios – 1% Cota entregue no mês de dezembro - Principal</t>
  </si>
  <si>
    <t>Cota-Parte do Fundo de Participação dos Municípios - 1% Cota entregue no mês de julho - Principal</t>
  </si>
  <si>
    <t>Cota-Parte do Imposto Sobre a Propriedade Territorial Rural - Principal</t>
  </si>
  <si>
    <t>Cota-Parte da Contribuição de Intervenção no Domínio Econômico - Principal</t>
  </si>
  <si>
    <t>Cota-Parte do Fundo Especial do Petróleo – FEP - Principal</t>
  </si>
  <si>
    <t>Transferências de Recursos do Fundo Nacional de Assistência Social – FNAS - Principal</t>
  </si>
  <si>
    <t>Transferências do Salário-Educação - Principal</t>
  </si>
  <si>
    <t>Transferências Diretas do FNDE referentes ao Programa Dinheiro Direto na Escola – PDDE - Principal</t>
  </si>
  <si>
    <t>Transferências Diretas do FNDE referentes ao Programa Nacional de Apoio ao Transporte do Escolar – PNATE - Principal</t>
  </si>
  <si>
    <t>Outras Transferências Diretas do Fundo Nacional do Desenvolvimento da Educação – FNDE - Principal</t>
  </si>
  <si>
    <t>Transferência Financeira do ICMS – Desoneração – L.C. Nº 87/96 - Principal</t>
  </si>
  <si>
    <t>Outras Transferências da União - Principal</t>
  </si>
  <si>
    <t>Cota-Parte do ICMS - Principal</t>
  </si>
  <si>
    <t>Cota-Parte do IPVA - Principal</t>
  </si>
  <si>
    <t>Cota-Parte do IPI - Municípios - Principal</t>
  </si>
  <si>
    <t>Outras Participações na Receita dos Estados - Principal</t>
  </si>
  <si>
    <t>Outras Transferências dos Estados - Principal</t>
  </si>
  <si>
    <t>Outras Transferências dos Municípios - Principal</t>
  </si>
  <si>
    <t>Transferências de Recursos do Fundo de Manutenção e Desenvolvimento da Educação Básica e de Valorização dos Profissionais da Educação – FUNDEB - Principal</t>
  </si>
  <si>
    <t>Transferências de Recursos da Complementação da União ao Fundo de Manutenção e Desenvolvimento da Educação Básica e de Valorização dos Profissionais da Educação – FUNDEB - Principal</t>
  </si>
  <si>
    <t>Outras Transferências Multigovernamentais - Principal</t>
  </si>
  <si>
    <t>Transferências de Instituições Privadas - Principal</t>
  </si>
  <si>
    <t>Transferências de Pessoas Físicas - Principal</t>
  </si>
  <si>
    <t>Transferências de Convênios da União para o Sistema Único de Saúde – SUS - Principal</t>
  </si>
  <si>
    <t>Transferências de Convênios da União Destinadas a Programas de Educação - Principal</t>
  </si>
  <si>
    <t>Outras Transferências de Convênios da União - Principal</t>
  </si>
  <si>
    <t>Transferências de Convênio dos Estados para o Sistema Único de Saúde – SUS - Principal</t>
  </si>
  <si>
    <t>Transferências de Convênio dos Estados Destinadas a Programas de Educação - Principal</t>
  </si>
  <si>
    <t>Outras Transferências de Convênio dos Estados - Principal</t>
  </si>
  <si>
    <t>Multas Previstas na Legislação sobre Defesa dos Direitos Difusos - Principal</t>
  </si>
  <si>
    <t>Outras Indenizações - Principal</t>
  </si>
  <si>
    <t>Ressarcimento de Custos - Principal</t>
  </si>
  <si>
    <t>Compensações Financeiras entre o Regime Geral e os Regimes Próprios de Previdência dos Servidores - Principal</t>
  </si>
  <si>
    <t>Outras Restituições - Principal</t>
  </si>
  <si>
    <t>Ônus de Sucumbência - Principal</t>
  </si>
  <si>
    <t>Outras Receitas - Primárias - Principal</t>
  </si>
  <si>
    <t>Receitas de Capital</t>
  </si>
  <si>
    <t>Operações de Crédito Contratuais - Mercado Interno - Principal</t>
  </si>
  <si>
    <t>Alienação de Bens Móveis e Semoventes - Principal</t>
  </si>
  <si>
    <t>Alienação de Bens Imóveis - Principal</t>
  </si>
  <si>
    <t>Transferências de Recursos do Sistema Único de Saúde – SUS - Principal</t>
  </si>
  <si>
    <t>Transferências de Convênio da União para o Sistema Único de Saúde – SUS - Principal</t>
  </si>
  <si>
    <t>Transferências de Convênios dos Estados para o Sistema Único de Saúde – SUS - Principal</t>
  </si>
  <si>
    <t>Transferências de Convênios dos Estados destinadas a Programas de Educação - Principal</t>
  </si>
  <si>
    <t>Transferências de Convênios dos Estados destinadas a Programas de Saneamento Básico - Principal</t>
  </si>
  <si>
    <t>Transferências de Convênios dos Estados destinadas a Programas de Infra-Estrutura em Transporte - Principal</t>
  </si>
  <si>
    <t>Operações de Crédito Contratuais - Mercado Externo - Principal</t>
  </si>
  <si>
    <t>Receitas Correntes</t>
  </si>
  <si>
    <t>Dedução da Cota-Parte do Fundo de Participação dos Municípios - Cota Mensal - Principal</t>
  </si>
  <si>
    <t>Contribuição do Servidor Ativo Civil para o RPPS -  PMC</t>
  </si>
  <si>
    <t>Contribuição do Servidor Ativo Civil para o RPPS -  CÂMARA</t>
  </si>
  <si>
    <t>Contribuição do Servidor Ativo Civil para o RPPS - F.Meio Amb.</t>
  </si>
  <si>
    <t>Contribuição do Servidor Ativo Civil para o RPPS - F.M. Saúde</t>
  </si>
  <si>
    <t>Contribuição do Servidor Ativo Civil para o RPPS - ASTC</t>
  </si>
  <si>
    <t>Contribuição do Servidor Ativo Civil para o RPPS - F.M.A.S.</t>
  </si>
  <si>
    <t xml:space="preserve">Contribuição do Servidor Ativo Civil para o RPPS - F.M. Habit Interes </t>
  </si>
  <si>
    <t>1.2.3.0.01.0.0</t>
  </si>
  <si>
    <t>1.3.2.1.00.1.1.01</t>
  </si>
  <si>
    <t>1.3.2.1.00.1.1.02</t>
  </si>
  <si>
    <t xml:space="preserve">Remuneração de Depósitos Bancários - Principal   Não Vinculado </t>
  </si>
  <si>
    <t>Transferências Diretas do FNDE referentes ao Programa Nacional de Alimentação Escolar – PNAE - Principal</t>
  </si>
  <si>
    <t>1.1.2.1.01.1.1.001</t>
  </si>
  <si>
    <t>1.1.2.1.01.1.1.002</t>
  </si>
  <si>
    <t>1.1.2.1.01.1.1.003</t>
  </si>
  <si>
    <t>1.1.2.1.01.1.1.004</t>
  </si>
  <si>
    <t>1.1.2.1.01.1.1.005</t>
  </si>
  <si>
    <t>1.1.2.1.01.1.1.006</t>
  </si>
  <si>
    <t>1.1.2.1.01.1.1.007</t>
  </si>
  <si>
    <t>1.1.2.1.01.1.1.008</t>
  </si>
  <si>
    <t>1.1.2.1.01.1.1.010</t>
  </si>
  <si>
    <t>1.1.2.1.01.1.1.011</t>
  </si>
  <si>
    <t>1.1.2.1.01.1.1.012</t>
  </si>
  <si>
    <t>1.1.2.1.01.1.1.013</t>
  </si>
  <si>
    <t>1.1.2.1.01.1.1.014</t>
  </si>
  <si>
    <t>1.1.2.2.01.1.1.01</t>
  </si>
  <si>
    <t>1.1.2.2.01.1.1.02</t>
  </si>
  <si>
    <t>1.1.2.2.01.1.1.03</t>
  </si>
  <si>
    <t>1.1.2.2.01.1.1.04</t>
  </si>
  <si>
    <t>1.1.2.2.01.1.1.05</t>
  </si>
  <si>
    <t>1.2.1.0.04.2.1.01</t>
  </si>
  <si>
    <t>1.2.1.0.04.2.1.02</t>
  </si>
  <si>
    <t>1.2.1.0.04.2.1.03</t>
  </si>
  <si>
    <t>1.2.1.0.04.2.1.04</t>
  </si>
  <si>
    <t>1.2.1.0.04.2.1.05</t>
  </si>
  <si>
    <t>1.2.1.0.04.2.1.06</t>
  </si>
  <si>
    <t>1.2.1.0.04.2.1.07</t>
  </si>
  <si>
    <t>1.3.1.0.02.1.1.01</t>
  </si>
  <si>
    <t>1.3.1.0.02.1.1.02</t>
  </si>
  <si>
    <t>1.3.1.0.02.1.1.03</t>
  </si>
  <si>
    <t>1.3.1.0.02.1.1.04</t>
  </si>
  <si>
    <t>1.3.1.0.02.1.1.05</t>
  </si>
  <si>
    <t>1.3.1.0.02.1.1.06</t>
  </si>
  <si>
    <t>1.3.1.0.02.1.1.07</t>
  </si>
  <si>
    <t>1.3.1.0.02.1.1.09</t>
  </si>
  <si>
    <t>1.7.1.8.03.1.1.01.1</t>
  </si>
  <si>
    <t>1.7.1.8.03.1.1.01.2</t>
  </si>
  <si>
    <t>1.7.1.8.03.1.1.01.3</t>
  </si>
  <si>
    <t>1.7.1.8.03.1.1.01.4</t>
  </si>
  <si>
    <t>1.7.1.8.03.1.1.01.5</t>
  </si>
  <si>
    <t>1.7.1.8.03.1.1.01.6</t>
  </si>
  <si>
    <t>1.7.1.8.03.1.1.01.7</t>
  </si>
  <si>
    <t>1.7.1.8.03.1.1.01.8</t>
  </si>
  <si>
    <t>1.7.1.8.03.1.1.01.9</t>
  </si>
  <si>
    <t>1.7.1.8.03.1.1.01.10</t>
  </si>
  <si>
    <t>1.7.1.8.03.1.1.01.11</t>
  </si>
  <si>
    <t>1.7.1.8.03.1.1.01.12</t>
  </si>
  <si>
    <t>1.7.1.8.03.1.1.01.13</t>
  </si>
  <si>
    <t>1.7.1.8.03.1.1.01.14</t>
  </si>
  <si>
    <t>1.7.1.8.03.1.1.01.15</t>
  </si>
  <si>
    <t>1.7.2.8.03.1.1.01</t>
  </si>
  <si>
    <t>1.7.2.8.03.1.1.02</t>
  </si>
  <si>
    <t>1.7.2.8.03.1.1.03</t>
  </si>
  <si>
    <t>1.7.2.8.03.1.1.04</t>
  </si>
  <si>
    <t>1.7.2.8.03.1.1.05</t>
  </si>
  <si>
    <t>1.7.2.8.03.1.1.06</t>
  </si>
  <si>
    <t>Transferências de Outras Instituições Públicas - Principal</t>
  </si>
  <si>
    <t>Transferências de Convênios de Instituições Privadas - Principal</t>
  </si>
  <si>
    <t>A</t>
  </si>
  <si>
    <t>7.0.0.0.00.0.0</t>
  </si>
  <si>
    <t>9.0.0.0.00.0.0</t>
  </si>
  <si>
    <t>1.7.5.8.01.1.1.01</t>
  </si>
  <si>
    <t>1.7.5.8.01.1.1.02</t>
  </si>
  <si>
    <t>1.7.2.8.01.3.1.01</t>
  </si>
  <si>
    <t>1.7.2.8.01.3.1.02</t>
  </si>
  <si>
    <t>1.7.2.8.01.3.1.03</t>
  </si>
  <si>
    <t>1.7.2.8.01.2.1.01</t>
  </si>
  <si>
    <t>1.7.2.8.01.2.1.02</t>
  </si>
  <si>
    <t>1.7.2.8.01.2.1.03</t>
  </si>
  <si>
    <t>1.7.1.8.06.1.1.01</t>
  </si>
  <si>
    <t>1.7.1.8.06.1.1.02</t>
  </si>
  <si>
    <t>1.7.1.8.06.1.1.03</t>
  </si>
  <si>
    <t>1.7.1.8.01.5.1.1</t>
  </si>
  <si>
    <t>1.7.1.8.01.5.1.2</t>
  </si>
  <si>
    <t>1.7.1.8.01.5.1.3</t>
  </si>
  <si>
    <t>1.7.1.8.01.2.1.1</t>
  </si>
  <si>
    <t>1.7.1.8.01.2.1.2</t>
  </si>
  <si>
    <t>1.7.1.8.01.2.1.3</t>
  </si>
  <si>
    <t xml:space="preserve">Imposto sobre Serviços de Qualquer Natureza </t>
  </si>
  <si>
    <t>1.1.1.8.02.3.1.1</t>
  </si>
  <si>
    <t>1.1.1.8.02.3.1.2</t>
  </si>
  <si>
    <t>1.1.1.8.02.3.1.3</t>
  </si>
  <si>
    <t>1.1.1.8.02.3.2.1</t>
  </si>
  <si>
    <t>1.1.1.8.02.3.2.2</t>
  </si>
  <si>
    <t>1.1.1.8.02.3.2.3</t>
  </si>
  <si>
    <t>1.1.1.8.01.4.1.1</t>
  </si>
  <si>
    <t>1.1.1.8.01.4.1.2</t>
  </si>
  <si>
    <t>1.1.1.8.01.4.1.3</t>
  </si>
  <si>
    <t>1.1.1.8.01.4.2.1</t>
  </si>
  <si>
    <t>1.1.1.8.01.4.2.2</t>
  </si>
  <si>
    <t>1.1.1.8.01.4.2.3</t>
  </si>
  <si>
    <t>1.1.1.8.01.4.3.1</t>
  </si>
  <si>
    <t>1.1.1.8.01.4.3.2</t>
  </si>
  <si>
    <t>1.1.1.8.01.4.3.3</t>
  </si>
  <si>
    <t xml:space="preserve">  </t>
  </si>
  <si>
    <t>1.1.1.8.01.1.1.1</t>
  </si>
  <si>
    <t>1.1.1.8.01.1.1.2</t>
  </si>
  <si>
    <t>1.1.1.8.01.1.1.3</t>
  </si>
  <si>
    <t>1.1.1.8.01.1.2.1</t>
  </si>
  <si>
    <t>1.1.1.8.01.1.2.2</t>
  </si>
  <si>
    <t>1.1.1.8.01.1.2.3</t>
  </si>
  <si>
    <t>1.1.1.8.01.1.3.1</t>
  </si>
  <si>
    <t>1.1.1.8.01.1.3.2</t>
  </si>
  <si>
    <t>1.1.1.8.01.1.3.3</t>
  </si>
  <si>
    <t>1.1.1.3.03.1.1.1</t>
  </si>
  <si>
    <t>1.1.1.3.03.1.1.2</t>
  </si>
  <si>
    <t>1.1.1.3.03.1.1.3</t>
  </si>
  <si>
    <t>1.1.1.3.03.4.1.1</t>
  </si>
  <si>
    <t>1.1.1.3.03.4.1.2</t>
  </si>
  <si>
    <t>1.1.1.3.03.4.1.3</t>
  </si>
  <si>
    <t>1.3.2.1.00.1.1.03</t>
  </si>
  <si>
    <t>1.3.2.1.00.1.1.04</t>
  </si>
  <si>
    <t>Fundeb</t>
  </si>
  <si>
    <t>Sal. Educação</t>
  </si>
  <si>
    <t>Cosip</t>
  </si>
  <si>
    <t>Conv. Estado</t>
  </si>
  <si>
    <t>1.3.2.1.00.1.1.05</t>
  </si>
  <si>
    <t>1.3.2.1.00.1.1.06</t>
  </si>
  <si>
    <t>Conv. Federal</t>
  </si>
  <si>
    <t>Sus</t>
  </si>
  <si>
    <t>1.9.1.0.01.1.1.1</t>
  </si>
  <si>
    <t>1.9.1.0.01.1.1.2</t>
  </si>
  <si>
    <t>1.9.1.0.01.1.1.3</t>
  </si>
  <si>
    <t>1.9.1.0.01.1.3.1</t>
  </si>
  <si>
    <t>1.9.1.0.01.1.3.2</t>
  </si>
  <si>
    <t>1.9.1.0.01.1.3.3</t>
  </si>
  <si>
    <t>1.9.2.1.99.1.1.1</t>
  </si>
  <si>
    <t>1.9.2.1.99.1.1.2</t>
  </si>
  <si>
    <t>1.9.2.1.99.1.1.4</t>
  </si>
  <si>
    <t>1.9.2.2.99.1.1.1</t>
  </si>
  <si>
    <t>1.9.2.2.99.1.1.2</t>
  </si>
  <si>
    <t>1.9.2.2.99.1.1.3</t>
  </si>
  <si>
    <t>1.9.9.0.99.1.1.1</t>
  </si>
  <si>
    <t>1.9.9.0.99.1.1.2</t>
  </si>
  <si>
    <t>1.9.9.0.99.1.1.3</t>
  </si>
  <si>
    <t>1.9.9.0.99.1.1.4</t>
  </si>
  <si>
    <t>2.4.2.8.10.1.1.1</t>
  </si>
  <si>
    <t>Contrib. Patr. Serv. Ativo Civil-Intra Orç - CÂMARA</t>
  </si>
  <si>
    <t>1.1.1.8.02.3.3.1</t>
  </si>
  <si>
    <t>1.1.1.8.02.3.3.2</t>
  </si>
  <si>
    <t>1.1.1.8.02.3.3.3</t>
  </si>
  <si>
    <t xml:space="preserve">RECEITAS  </t>
  </si>
  <si>
    <t>TOTAL GERAL</t>
  </si>
  <si>
    <t>MUNICIPIO DE CRICIUMA</t>
  </si>
  <si>
    <t>DEMONSTRATIVO DA RECEITA CONSOLIDADA - PREVISÃO ORÇAMENTÁRIA</t>
  </si>
  <si>
    <t xml:space="preserve">PPA 2018/2021    </t>
  </si>
  <si>
    <t>ANEXO I</t>
  </si>
  <si>
    <t xml:space="preserve">Cota-parte da Compensação Financeira de Recursos Minerais - CFEM </t>
  </si>
  <si>
    <t>FR</t>
  </si>
  <si>
    <t>em mil</t>
  </si>
  <si>
    <t>TOTAIS</t>
  </si>
  <si>
    <t>1.9.2.1.99.1.1.5</t>
  </si>
  <si>
    <t>2.4.4.0.00.1.1</t>
  </si>
  <si>
    <t>VALORES</t>
  </si>
  <si>
    <t>FONTES</t>
  </si>
  <si>
    <t>ANEXO I.I</t>
  </si>
  <si>
    <t>RECURSOS ORDINÁRIOS</t>
  </si>
  <si>
    <t>RECEITAS E TRANSF. DE IMPOSTOS-EDUCAÇÃO</t>
  </si>
  <si>
    <t>RECEITAS E TRANSF. DE IMPOSTOS-SAÚDE</t>
  </si>
  <si>
    <t>CONTRIBUIÇÃO P/ FDO. PREVIDENCIÁRIO RPPS</t>
  </si>
  <si>
    <t>CONTRIBUIÇÃO DE INTERVENÇÃO NO DOM. ECONÔMICO-CIDE</t>
  </si>
  <si>
    <t>CONTRIBUIÇÃO P/ CUSTEIO DOS SERV. DE ILM. PUBLICA-COSIP</t>
  </si>
  <si>
    <t>CONVÊNIO DE TRÂNSITO-CIVIL</t>
  </si>
  <si>
    <t>CONVÊNIO DE TRÂNSITO-PREFEITURA</t>
  </si>
  <si>
    <t>TRANSF. DO FUNDEB - 60% REMUNERAÇÃO MAGISTÉRIO</t>
  </si>
  <si>
    <t>TRANSF. DO FUNDEB - 40% OUTRAS DESPESAS DA EDUCAÇÃO BÁSICA</t>
  </si>
  <si>
    <t>SALÁRIO-EDUCAÇÃO</t>
  </si>
  <si>
    <t>TRANSFERÊNCIAS DO SUAS - UNIÃO</t>
  </si>
  <si>
    <t>TRANSF. DE CONVÊNIOS  UNIÃO - EDUCAÇÃO</t>
  </si>
  <si>
    <t>TRANSF. DE CONVÊNIOS  UNIÃO - SAÚDE</t>
  </si>
  <si>
    <t>TRANSF. DE CONVÊNIOS  UNIÃO - OUTROS</t>
  </si>
  <si>
    <t>TRANSF. DO SUS - UNIÃO</t>
  </si>
  <si>
    <t>OUTRAS TRANSF. LEGAIS E CONSTITUCIONAIS  UNIÃO</t>
  </si>
  <si>
    <t>TRANSF. DE CONVÊNIOS  ESTADO/EDUCAÇÃO</t>
  </si>
  <si>
    <t>TRANSF. DE CONVÊNIOS  ESTADO/SAÚDE</t>
  </si>
  <si>
    <t>TRANSF.DO SUS - ESTADO</t>
  </si>
  <si>
    <t>OUTRAS TRANSF. LEGAIS E CONSTITUCIONAIS - ESTADO</t>
  </si>
  <si>
    <t>OUTRAS ESPECIFICAÇÕES</t>
  </si>
  <si>
    <t>OPERAÇÕES DE CRÉDITO INTERNAS  OUTROS PROGRAMAS</t>
  </si>
  <si>
    <t>ALIENAÇÕES DE BENS DESTINADOS A PROGR. DA EDUCAÇÃO BÁSICA</t>
  </si>
  <si>
    <t xml:space="preserve">ALIENAÇÕES DE BENS DESTINADOS A OUTROS PROGRAMAS </t>
  </si>
  <si>
    <t>TOTAL GERAL POR FONTE DE RECURSOS</t>
  </si>
  <si>
    <t>DEDUÇÕES DA RECEITA-FORMAÇÃO DO FUNDEB</t>
  </si>
  <si>
    <t>DEDUÇÕES PARA FORMAÇÃO DO FUNDEB</t>
  </si>
  <si>
    <t>Transferências de Convênio dos Estados Destinadas a Programas Sociais - Principal</t>
  </si>
  <si>
    <t>TRANSF. DE CONVÊNIOS ESTADO/ASSIST. SOCIAL</t>
  </si>
  <si>
    <t>OPERAÇÕES DE CRÉDITO EXTERNAS - OUTROS PROGRAMAS</t>
  </si>
  <si>
    <t xml:space="preserve">FUNDO ESPECIAL DO PETRÓLEO E TRANSF. DECORRENTES  DE COMPENSAÇÃO FINANCEIRA PELA EXPLORAÇÃO DE RECURSOS </t>
  </si>
  <si>
    <t>OUTRAS TRANSF. DO FNDE NÃO REPASSADAS POR MEIO DE CONVÊNIO</t>
  </si>
  <si>
    <t>TRANSF. DE CONVÊNIOS  ESTADO/OUTROS NÃO RELACIONADOS À EDUCAÇÃO/SAÚDE/ASSISTÊNCIA SOCIAL</t>
  </si>
  <si>
    <t>Lei 6.984/17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</si>
</sst>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0&quot;.&quot;0&quot;.&quot;0&quot;.&quot;0&quot;.&quot;00&quot;.&quot;0&quot;.&quot;0"/>
    <numFmt numFmtId="165" formatCode="_-* #,##0_-;\-* #,##0_-;_-* &quot;-&quot;??_-;_-@_-"/>
    <numFmt numFmtId="166" formatCode="#,##0.000"/>
    <numFmt numFmtId="167" formatCode="_-* #,##0.000_-;\-* #,##0.00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8.5"/>
      <color theme="1"/>
      <name val="Calibri"/>
      <family val="2"/>
      <scheme val="minor"/>
    </font>
    <font>
      <sz val="8.5"/>
      <name val="Arial"/>
      <family val="2"/>
    </font>
    <font>
      <i/>
      <sz val="8.5"/>
      <name val="Arial"/>
      <family val="2"/>
    </font>
    <font>
      <i/>
      <sz val="8.5"/>
      <color theme="1"/>
      <name val="Arial"/>
      <family val="2"/>
    </font>
    <font>
      <sz val="8.5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3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2" fillId="0" borderId="0" xfId="0" applyFont="1"/>
    <xf numFmtId="43" fontId="0" fillId="0" borderId="0" xfId="1" applyFont="1"/>
    <xf numFmtId="4" fontId="0" fillId="0" borderId="0" xfId="0" applyNumberFormat="1"/>
    <xf numFmtId="166" fontId="0" fillId="0" borderId="0" xfId="0" applyNumberFormat="1"/>
    <xf numFmtId="43" fontId="0" fillId="0" borderId="0" xfId="1" applyNumberFormat="1" applyFont="1"/>
    <xf numFmtId="167" fontId="0" fillId="0" borderId="0" xfId="0" applyNumberFormat="1"/>
    <xf numFmtId="167" fontId="6" fillId="0" borderId="0" xfId="0" applyNumberFormat="1" applyFont="1"/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0" fontId="7" fillId="0" borderId="0" xfId="0" applyFont="1"/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3" fontId="8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167" fontId="11" fillId="0" borderId="1" xfId="0" applyNumberFormat="1" applyFont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65" fontId="10" fillId="0" borderId="1" xfId="1" applyNumberFormat="1" applyFont="1" applyBorder="1"/>
    <xf numFmtId="167" fontId="8" fillId="0" borderId="1" xfId="0" applyNumberFormat="1" applyFont="1" applyBorder="1" applyAlignment="1" applyProtection="1">
      <alignment horizontal="right"/>
      <protection locked="0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165" fontId="9" fillId="0" borderId="1" xfId="1" applyNumberFormat="1" applyFont="1" applyBorder="1"/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/>
    <xf numFmtId="165" fontId="9" fillId="0" borderId="1" xfId="1" applyNumberFormat="1" applyFont="1" applyFill="1" applyBorder="1"/>
    <xf numFmtId="167" fontId="8" fillId="0" borderId="1" xfId="0" applyNumberFormat="1" applyFont="1" applyFill="1" applyBorder="1" applyAlignment="1" applyProtection="1">
      <alignment horizontal="right"/>
      <protection locked="0"/>
    </xf>
    <xf numFmtId="164" fontId="9" fillId="0" borderId="1" xfId="0" applyNumberFormat="1" applyFont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4" fillId="0" borderId="1" xfId="0" applyFont="1" applyBorder="1" applyProtection="1">
      <protection locked="0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/>
    <xf numFmtId="0" fontId="9" fillId="0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Border="1" applyProtection="1">
      <protection locked="0"/>
    </xf>
    <xf numFmtId="0" fontId="9" fillId="0" borderId="1" xfId="0" applyFont="1" applyFill="1" applyBorder="1" applyAlignment="1">
      <alignment horizontal="left"/>
    </xf>
    <xf numFmtId="167" fontId="10" fillId="0" borderId="1" xfId="1" applyNumberFormat="1" applyFont="1" applyBorder="1"/>
    <xf numFmtId="165" fontId="15" fillId="0" borderId="1" xfId="1" applyNumberFormat="1" applyFont="1" applyBorder="1"/>
    <xf numFmtId="0" fontId="17" fillId="0" borderId="0" xfId="0" applyFont="1" applyAlignment="1">
      <alignment horizontal="center"/>
    </xf>
    <xf numFmtId="0" fontId="18" fillId="0" borderId="2" xfId="0" applyFont="1" applyBorder="1" applyAlignment="1">
      <alignment horizontal="justify" vertical="top"/>
    </xf>
    <xf numFmtId="0" fontId="0" fillId="0" borderId="0" xfId="0" applyAlignment="1">
      <alignment horizontal="right"/>
    </xf>
    <xf numFmtId="0" fontId="19" fillId="0" borderId="1" xfId="0" applyFont="1" applyBorder="1" applyAlignment="1">
      <alignment horizontal="left"/>
    </xf>
    <xf numFmtId="164" fontId="8" fillId="2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center" vertical="center"/>
    </xf>
    <xf numFmtId="167" fontId="10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vertical="center"/>
    </xf>
    <xf numFmtId="165" fontId="10" fillId="0" borderId="1" xfId="1" applyNumberFormat="1" applyFont="1" applyBorder="1" applyAlignment="1">
      <alignment vertical="center"/>
    </xf>
    <xf numFmtId="167" fontId="10" fillId="0" borderId="1" xfId="1" applyNumberFormat="1" applyFont="1" applyBorder="1" applyAlignment="1">
      <alignment vertical="center"/>
    </xf>
    <xf numFmtId="165" fontId="10" fillId="0" borderId="1" xfId="1" applyNumberFormat="1" applyFont="1" applyBorder="1" applyAlignment="1">
      <alignment horizontal="right" vertical="center"/>
    </xf>
    <xf numFmtId="167" fontId="10" fillId="0" borderId="1" xfId="1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3" fontId="19" fillId="0" borderId="1" xfId="0" applyNumberFormat="1" applyFont="1" applyBorder="1" applyAlignment="1">
      <alignment vertical="top"/>
    </xf>
    <xf numFmtId="3" fontId="16" fillId="0" borderId="1" xfId="0" applyNumberFormat="1" applyFont="1" applyBorder="1" applyAlignment="1">
      <alignment vertical="top"/>
    </xf>
    <xf numFmtId="0" fontId="19" fillId="0" borderId="1" xfId="0" applyFont="1" applyBorder="1" applyAlignment="1">
      <alignment horizontal="center" vertical="top"/>
    </xf>
    <xf numFmtId="3" fontId="19" fillId="0" borderId="1" xfId="0" applyNumberFormat="1" applyFont="1" applyBorder="1" applyAlignment="1">
      <alignment horizontal="right" vertical="top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1"/>
  <sheetViews>
    <sheetView topLeftCell="A301" zoomScale="130" zoomScaleNormal="130" workbookViewId="0">
      <selection sqref="A1:I305"/>
    </sheetView>
  </sheetViews>
  <sheetFormatPr defaultRowHeight="15"/>
  <cols>
    <col min="1" max="1" width="14.5703125" style="2" customWidth="1"/>
    <col min="2" max="2" width="3.5703125" style="4" customWidth="1"/>
    <col min="3" max="3" width="39.5703125" style="2" customWidth="1"/>
    <col min="4" max="4" width="4.85546875" style="1" customWidth="1"/>
    <col min="5" max="6" width="8" style="1" customWidth="1"/>
    <col min="7" max="7" width="8.140625" customWidth="1"/>
    <col min="8" max="8" width="7.5703125" customWidth="1"/>
    <col min="9" max="9" width="12.42578125" style="14" customWidth="1"/>
    <col min="10" max="10" width="19" customWidth="1"/>
  </cols>
  <sheetData>
    <row r="1" spans="1:12">
      <c r="B1" s="5"/>
      <c r="C1" s="18" t="s">
        <v>282</v>
      </c>
    </row>
    <row r="2" spans="1:12">
      <c r="B2" s="5"/>
      <c r="C2" s="18" t="s">
        <v>283</v>
      </c>
    </row>
    <row r="3" spans="1:12">
      <c r="B3" s="5"/>
      <c r="C3" s="18" t="s">
        <v>284</v>
      </c>
      <c r="I3" s="14" t="s">
        <v>329</v>
      </c>
    </row>
    <row r="4" spans="1:12" ht="15.75">
      <c r="B4" s="5"/>
      <c r="C4" s="52" t="s">
        <v>285</v>
      </c>
      <c r="D4" s="2"/>
      <c r="E4" s="2"/>
      <c r="F4" s="2"/>
      <c r="G4" s="16"/>
      <c r="H4" s="16"/>
      <c r="I4" s="17"/>
    </row>
    <row r="5" spans="1:12">
      <c r="A5" s="1"/>
      <c r="B5" s="3"/>
      <c r="C5" s="1"/>
      <c r="F5" s="74" t="s">
        <v>288</v>
      </c>
      <c r="G5" s="74"/>
    </row>
    <row r="6" spans="1:12">
      <c r="A6" s="56">
        <v>0</v>
      </c>
      <c r="B6" s="20"/>
      <c r="C6" s="22" t="s">
        <v>280</v>
      </c>
      <c r="D6" s="21" t="s">
        <v>287</v>
      </c>
      <c r="E6" s="22">
        <v>2018</v>
      </c>
      <c r="F6" s="22">
        <v>2019</v>
      </c>
      <c r="G6" s="22">
        <v>2020</v>
      </c>
      <c r="H6" s="22">
        <v>2021</v>
      </c>
      <c r="I6" s="23" t="s">
        <v>289</v>
      </c>
      <c r="J6" s="6"/>
    </row>
    <row r="7" spans="1:12">
      <c r="A7" s="19">
        <v>10000000</v>
      </c>
      <c r="B7" s="24"/>
      <c r="C7" s="25" t="s">
        <v>127</v>
      </c>
      <c r="D7" s="26"/>
      <c r="E7" s="27">
        <f>SUM(E8:E249)</f>
        <v>815647</v>
      </c>
      <c r="F7" s="27">
        <f>SUM(F8:F249)</f>
        <v>861995.14999999991</v>
      </c>
      <c r="G7" s="27">
        <f>SUM(G8:G249)</f>
        <v>908225.66773999971</v>
      </c>
      <c r="H7" s="27">
        <f>SUM(H8:H249)</f>
        <v>954121.98847707978</v>
      </c>
      <c r="I7" s="28">
        <f>SUM(E7:H7)</f>
        <v>3539989.8062170795</v>
      </c>
      <c r="J7" s="6"/>
    </row>
    <row r="8" spans="1:12" ht="22.5">
      <c r="A8" s="29" t="s">
        <v>243</v>
      </c>
      <c r="B8" s="29" t="s">
        <v>197</v>
      </c>
      <c r="C8" s="30" t="s">
        <v>61</v>
      </c>
      <c r="D8" s="26">
        <v>100</v>
      </c>
      <c r="E8" s="31">
        <v>10000</v>
      </c>
      <c r="F8" s="31">
        <v>11000</v>
      </c>
      <c r="G8" s="31">
        <v>12000</v>
      </c>
      <c r="H8" s="31">
        <v>13000</v>
      </c>
      <c r="I8" s="28">
        <f>SUM(E8:H8)</f>
        <v>46000</v>
      </c>
      <c r="J8" s="6"/>
    </row>
    <row r="9" spans="1:12" ht="22.5">
      <c r="A9" s="29" t="s">
        <v>244</v>
      </c>
      <c r="B9" s="29" t="s">
        <v>197</v>
      </c>
      <c r="C9" s="30" t="s">
        <v>61</v>
      </c>
      <c r="D9" s="26">
        <v>101</v>
      </c>
      <c r="E9" s="31">
        <f>SUM(E8)*0.25</f>
        <v>2500</v>
      </c>
      <c r="F9" s="31">
        <f>SUM(F8)*0.25</f>
        <v>2750</v>
      </c>
      <c r="G9" s="31">
        <f>SUM(G8)*0.25</f>
        <v>3000</v>
      </c>
      <c r="H9" s="31">
        <f>SUM(H8)*0.25</f>
        <v>3250</v>
      </c>
      <c r="I9" s="28">
        <f>SUM(E9:H9)</f>
        <v>11500</v>
      </c>
      <c r="J9" s="6"/>
    </row>
    <row r="10" spans="1:12" ht="22.5">
      <c r="A10" s="29" t="s">
        <v>245</v>
      </c>
      <c r="B10" s="29" t="s">
        <v>197</v>
      </c>
      <c r="C10" s="30" t="s">
        <v>61</v>
      </c>
      <c r="D10" s="26">
        <v>102</v>
      </c>
      <c r="E10" s="31">
        <f>SUM(E8)*0.15</f>
        <v>1500</v>
      </c>
      <c r="F10" s="31">
        <f>SUM(F8)*0.15</f>
        <v>1650</v>
      </c>
      <c r="G10" s="31">
        <f>SUM(G8)*0.15</f>
        <v>1800</v>
      </c>
      <c r="H10" s="31">
        <f>SUM(H8)*0.15</f>
        <v>1950</v>
      </c>
      <c r="I10" s="28">
        <f>SUM(E10:H10)</f>
        <v>6900</v>
      </c>
      <c r="J10" s="6"/>
      <c r="K10" t="s">
        <v>60</v>
      </c>
    </row>
    <row r="11" spans="1:12">
      <c r="A11" s="29"/>
      <c r="B11" s="29"/>
      <c r="C11" s="30"/>
      <c r="D11" s="26"/>
      <c r="E11" s="31"/>
      <c r="F11" s="31"/>
      <c r="G11" s="31"/>
      <c r="H11" s="31"/>
      <c r="I11" s="28" t="s">
        <v>60</v>
      </c>
      <c r="J11" s="6"/>
      <c r="K11" t="s">
        <v>60</v>
      </c>
      <c r="L11" t="s">
        <v>60</v>
      </c>
    </row>
    <row r="12" spans="1:12" ht="21.75" customHeight="1">
      <c r="A12" s="29" t="s">
        <v>246</v>
      </c>
      <c r="B12" s="29" t="s">
        <v>197</v>
      </c>
      <c r="C12" s="30" t="s">
        <v>62</v>
      </c>
      <c r="D12" s="26">
        <v>100</v>
      </c>
      <c r="E12" s="31">
        <v>200</v>
      </c>
      <c r="F12" s="31">
        <v>210</v>
      </c>
      <c r="G12" s="31">
        <v>220</v>
      </c>
      <c r="H12" s="31">
        <v>230</v>
      </c>
      <c r="I12" s="28">
        <f>SUM(E12:H12)</f>
        <v>860</v>
      </c>
      <c r="J12" s="6"/>
    </row>
    <row r="13" spans="1:12" ht="21.75" customHeight="1">
      <c r="A13" s="29" t="s">
        <v>247</v>
      </c>
      <c r="B13" s="29" t="s">
        <v>197</v>
      </c>
      <c r="C13" s="30" t="s">
        <v>62</v>
      </c>
      <c r="D13" s="26">
        <v>101</v>
      </c>
      <c r="E13" s="31">
        <f>SUM(E12)*0.25</f>
        <v>50</v>
      </c>
      <c r="F13" s="31">
        <f>SUM(F12)*0.25</f>
        <v>52.5</v>
      </c>
      <c r="G13" s="31">
        <f>SUM(G12)*0.25</f>
        <v>55</v>
      </c>
      <c r="H13" s="31">
        <f>SUM(H12)*0.25</f>
        <v>57.5</v>
      </c>
      <c r="I13" s="28">
        <f>SUM(E13:H13)</f>
        <v>215</v>
      </c>
      <c r="J13" s="6"/>
    </row>
    <row r="14" spans="1:12" ht="22.5" customHeight="1">
      <c r="A14" s="29" t="s">
        <v>248</v>
      </c>
      <c r="B14" s="29" t="s">
        <v>197</v>
      </c>
      <c r="C14" s="30" t="s">
        <v>62</v>
      </c>
      <c r="D14" s="26">
        <v>102</v>
      </c>
      <c r="E14" s="31">
        <f>SUM(E12)*0.15</f>
        <v>30</v>
      </c>
      <c r="F14" s="31">
        <f>SUM(F12)*0.15</f>
        <v>31.5</v>
      </c>
      <c r="G14" s="31">
        <f>SUM(G12)*0.15</f>
        <v>33</v>
      </c>
      <c r="H14" s="31">
        <f>SUM(H12)*0.15</f>
        <v>34.5</v>
      </c>
      <c r="I14" s="28">
        <f>SUM(E14:H14)</f>
        <v>129</v>
      </c>
      <c r="J14" s="6"/>
    </row>
    <row r="15" spans="1:12" ht="12.75" customHeight="1">
      <c r="A15" s="29"/>
      <c r="B15" s="29"/>
      <c r="C15" s="30" t="s">
        <v>60</v>
      </c>
      <c r="D15" s="26"/>
      <c r="E15" s="31"/>
      <c r="F15" s="31"/>
      <c r="G15" s="31"/>
      <c r="H15" s="31"/>
      <c r="I15" s="28" t="s">
        <v>60</v>
      </c>
      <c r="J15" s="6"/>
    </row>
    <row r="16" spans="1:12" ht="22.5">
      <c r="A16" s="29" t="s">
        <v>234</v>
      </c>
      <c r="B16" s="29" t="s">
        <v>197</v>
      </c>
      <c r="C16" s="30" t="s">
        <v>57</v>
      </c>
      <c r="D16" s="26">
        <v>100</v>
      </c>
      <c r="E16" s="31">
        <v>26000</v>
      </c>
      <c r="F16" s="31">
        <v>30000</v>
      </c>
      <c r="G16" s="31">
        <v>32000</v>
      </c>
      <c r="H16" s="31">
        <v>35000</v>
      </c>
      <c r="I16" s="28">
        <f>SUM(E16:H16)</f>
        <v>123000</v>
      </c>
      <c r="J16" s="6"/>
    </row>
    <row r="17" spans="1:12" ht="22.5">
      <c r="A17" s="29" t="s">
        <v>235</v>
      </c>
      <c r="B17" s="29" t="s">
        <v>197</v>
      </c>
      <c r="C17" s="30" t="s">
        <v>57</v>
      </c>
      <c r="D17" s="26">
        <v>101</v>
      </c>
      <c r="E17" s="31">
        <f>SUM(E16)*0.25</f>
        <v>6500</v>
      </c>
      <c r="F17" s="31">
        <f>SUM(F16)*0.25</f>
        <v>7500</v>
      </c>
      <c r="G17" s="31">
        <f>SUM(G16)*0.25</f>
        <v>8000</v>
      </c>
      <c r="H17" s="31">
        <f>SUM(H16)*0.25</f>
        <v>8750</v>
      </c>
      <c r="I17" s="28">
        <f>SUM(E17:H17)</f>
        <v>30750</v>
      </c>
      <c r="J17" s="6"/>
      <c r="K17" t="s">
        <v>233</v>
      </c>
    </row>
    <row r="18" spans="1:12" ht="22.5">
      <c r="A18" s="29" t="s">
        <v>236</v>
      </c>
      <c r="B18" s="29" t="s">
        <v>197</v>
      </c>
      <c r="C18" s="30" t="s">
        <v>57</v>
      </c>
      <c r="D18" s="26">
        <v>102</v>
      </c>
      <c r="E18" s="31">
        <f>SUM(E16)*0.15</f>
        <v>3900</v>
      </c>
      <c r="F18" s="31">
        <f>SUM(F16)*0.15</f>
        <v>4500</v>
      </c>
      <c r="G18" s="31">
        <f>SUM(G16)*0.15</f>
        <v>4800</v>
      </c>
      <c r="H18" s="31">
        <f>SUM(H16)*0.15</f>
        <v>5250</v>
      </c>
      <c r="I18" s="28">
        <f>SUM(E18:H18)</f>
        <v>18450</v>
      </c>
      <c r="J18" s="6"/>
      <c r="K18" t="s">
        <v>60</v>
      </c>
    </row>
    <row r="19" spans="1:12">
      <c r="A19" s="29"/>
      <c r="B19" s="29"/>
      <c r="C19" s="30" t="s">
        <v>60</v>
      </c>
      <c r="D19" s="26"/>
      <c r="E19" s="31"/>
      <c r="F19" s="31"/>
      <c r="G19" s="31"/>
      <c r="H19" s="31"/>
      <c r="I19" s="28" t="s">
        <v>60</v>
      </c>
      <c r="J19" s="6"/>
    </row>
    <row r="20" spans="1:12" ht="22.5">
      <c r="A20" s="29" t="s">
        <v>237</v>
      </c>
      <c r="B20" s="29" t="s">
        <v>197</v>
      </c>
      <c r="C20" s="30" t="s">
        <v>58</v>
      </c>
      <c r="D20" s="26">
        <v>100</v>
      </c>
      <c r="E20" s="31">
        <v>3000</v>
      </c>
      <c r="F20" s="31">
        <v>4000</v>
      </c>
      <c r="G20" s="31">
        <v>4500</v>
      </c>
      <c r="H20" s="31">
        <v>5000</v>
      </c>
      <c r="I20" s="28">
        <f>SUM(E20:H20)</f>
        <v>16500</v>
      </c>
      <c r="J20" s="6"/>
      <c r="K20" t="s">
        <v>60</v>
      </c>
    </row>
    <row r="21" spans="1:12" ht="22.5">
      <c r="A21" s="29" t="s">
        <v>238</v>
      </c>
      <c r="B21" s="29" t="s">
        <v>197</v>
      </c>
      <c r="C21" s="30" t="s">
        <v>58</v>
      </c>
      <c r="D21" s="26">
        <v>101</v>
      </c>
      <c r="E21" s="31">
        <f>SUM(E20)*0.25</f>
        <v>750</v>
      </c>
      <c r="F21" s="31">
        <f>SUM(F20)*0.25</f>
        <v>1000</v>
      </c>
      <c r="G21" s="31">
        <f>SUM(G20)*0.25</f>
        <v>1125</v>
      </c>
      <c r="H21" s="31">
        <f>SUM(H20)*0.25</f>
        <v>1250</v>
      </c>
      <c r="I21" s="28">
        <f>SUM(E21:H21)</f>
        <v>4125</v>
      </c>
      <c r="J21" s="6"/>
      <c r="L21" t="s">
        <v>60</v>
      </c>
    </row>
    <row r="22" spans="1:12" ht="22.5">
      <c r="A22" s="29" t="s">
        <v>239</v>
      </c>
      <c r="B22" s="29" t="s">
        <v>197</v>
      </c>
      <c r="C22" s="30" t="s">
        <v>58</v>
      </c>
      <c r="D22" s="26">
        <v>102</v>
      </c>
      <c r="E22" s="31">
        <f>SUM(E20)*0.15</f>
        <v>450</v>
      </c>
      <c r="F22" s="31">
        <f>SUM(F20)*0.15</f>
        <v>600</v>
      </c>
      <c r="G22" s="31">
        <f>SUM(G20)*0.15</f>
        <v>675</v>
      </c>
      <c r="H22" s="31">
        <f>SUM(H20)*0.15</f>
        <v>750</v>
      </c>
      <c r="I22" s="28">
        <f>SUM(E22:H22)</f>
        <v>2475</v>
      </c>
      <c r="J22" s="6"/>
    </row>
    <row r="23" spans="1:12">
      <c r="A23" s="29"/>
      <c r="B23" s="29"/>
      <c r="C23" s="30"/>
      <c r="D23" s="26"/>
      <c r="E23" s="31"/>
      <c r="F23" s="31"/>
      <c r="G23" s="31"/>
      <c r="H23" s="31"/>
      <c r="I23" s="28" t="s">
        <v>60</v>
      </c>
      <c r="J23" s="6"/>
    </row>
    <row r="24" spans="1:12" ht="22.5">
      <c r="A24" s="29" t="s">
        <v>240</v>
      </c>
      <c r="B24" s="29" t="s">
        <v>197</v>
      </c>
      <c r="C24" s="30" t="s">
        <v>59</v>
      </c>
      <c r="D24" s="26">
        <v>100</v>
      </c>
      <c r="E24" s="31">
        <v>8000</v>
      </c>
      <c r="F24" s="31">
        <v>10000</v>
      </c>
      <c r="G24" s="31">
        <v>12000</v>
      </c>
      <c r="H24" s="31">
        <v>12500</v>
      </c>
      <c r="I24" s="28">
        <f>SUM(E24:H24)</f>
        <v>42500</v>
      </c>
      <c r="J24" s="6"/>
    </row>
    <row r="25" spans="1:12" ht="22.5">
      <c r="A25" s="29" t="s">
        <v>241</v>
      </c>
      <c r="B25" s="29" t="s">
        <v>197</v>
      </c>
      <c r="C25" s="30" t="s">
        <v>59</v>
      </c>
      <c r="D25" s="26">
        <v>101</v>
      </c>
      <c r="E25" s="31">
        <f>SUM(E24)*0.25</f>
        <v>2000</v>
      </c>
      <c r="F25" s="31">
        <f>SUM(F24)*0.25</f>
        <v>2500</v>
      </c>
      <c r="G25" s="31">
        <f>SUM(G24)*0.25</f>
        <v>3000</v>
      </c>
      <c r="H25" s="31">
        <f>SUM(H24)*0.25</f>
        <v>3125</v>
      </c>
      <c r="I25" s="28">
        <f>SUM(E25:H25)</f>
        <v>10625</v>
      </c>
      <c r="J25" s="6"/>
    </row>
    <row r="26" spans="1:12" ht="22.5">
      <c r="A26" s="29" t="s">
        <v>242</v>
      </c>
      <c r="B26" s="29" t="s">
        <v>197</v>
      </c>
      <c r="C26" s="30" t="s">
        <v>59</v>
      </c>
      <c r="D26" s="26">
        <v>102</v>
      </c>
      <c r="E26" s="31">
        <f>SUM(E24)*0.15</f>
        <v>1200</v>
      </c>
      <c r="F26" s="31">
        <f>SUM(F24)*0.15</f>
        <v>1500</v>
      </c>
      <c r="G26" s="31">
        <f>SUM(G24)*0.15</f>
        <v>1800</v>
      </c>
      <c r="H26" s="31">
        <f>SUM(H24)*0.15</f>
        <v>1875</v>
      </c>
      <c r="I26" s="28">
        <f>SUM(E26:H26)</f>
        <v>6375</v>
      </c>
      <c r="J26" s="6"/>
    </row>
    <row r="27" spans="1:12">
      <c r="A27" s="29" t="s">
        <v>60</v>
      </c>
      <c r="B27" s="29" t="s">
        <v>233</v>
      </c>
      <c r="C27" s="30" t="s">
        <v>60</v>
      </c>
      <c r="D27" s="26"/>
      <c r="E27" s="31"/>
      <c r="F27" s="31"/>
      <c r="G27" s="31"/>
      <c r="H27" s="31"/>
      <c r="I27" s="28" t="s">
        <v>60</v>
      </c>
      <c r="J27" s="6"/>
    </row>
    <row r="28" spans="1:12" ht="26.25" customHeight="1">
      <c r="A28" s="32" t="s">
        <v>224</v>
      </c>
      <c r="B28" s="32" t="s">
        <v>197</v>
      </c>
      <c r="C28" s="33" t="s">
        <v>63</v>
      </c>
      <c r="D28" s="34">
        <v>100</v>
      </c>
      <c r="E28" s="35">
        <v>13500</v>
      </c>
      <c r="F28" s="35">
        <v>15000</v>
      </c>
      <c r="G28" s="35">
        <v>16300</v>
      </c>
      <c r="H28" s="35">
        <v>18000</v>
      </c>
      <c r="I28" s="36">
        <f>SUM(E28:H28)</f>
        <v>62800</v>
      </c>
      <c r="J28" s="6"/>
    </row>
    <row r="29" spans="1:12" ht="22.5" customHeight="1">
      <c r="A29" s="32" t="s">
        <v>225</v>
      </c>
      <c r="B29" s="32" t="s">
        <v>197</v>
      </c>
      <c r="C29" s="33" t="s">
        <v>63</v>
      </c>
      <c r="D29" s="34">
        <v>101</v>
      </c>
      <c r="E29" s="35">
        <f>SUM(E28)*0.25</f>
        <v>3375</v>
      </c>
      <c r="F29" s="35">
        <f>SUM(F28)*0.25</f>
        <v>3750</v>
      </c>
      <c r="G29" s="35">
        <f>SUM(G28)*0.25</f>
        <v>4075</v>
      </c>
      <c r="H29" s="35">
        <f>SUM(H28)*0.25</f>
        <v>4500</v>
      </c>
      <c r="I29" s="36">
        <f>SUM(E29:H29)</f>
        <v>15700</v>
      </c>
      <c r="J29" s="6"/>
    </row>
    <row r="30" spans="1:12" ht="23.25" customHeight="1">
      <c r="A30" s="32" t="s">
        <v>226</v>
      </c>
      <c r="B30" s="32" t="s">
        <v>197</v>
      </c>
      <c r="C30" s="33" t="s">
        <v>63</v>
      </c>
      <c r="D30" s="34">
        <v>102</v>
      </c>
      <c r="E30" s="35">
        <f>SUM(E28)*0.15</f>
        <v>2025</v>
      </c>
      <c r="F30" s="35">
        <f>SUM(F28)*0.15</f>
        <v>2250</v>
      </c>
      <c r="G30" s="35">
        <f>SUM(G28)*0.15</f>
        <v>2445</v>
      </c>
      <c r="H30" s="35">
        <f>SUM(H28)*0.15</f>
        <v>2700</v>
      </c>
      <c r="I30" s="36">
        <f>SUM(E30:H30)</f>
        <v>9420</v>
      </c>
      <c r="J30" s="6"/>
    </row>
    <row r="31" spans="1:12" ht="14.25" customHeight="1">
      <c r="A31" s="29"/>
      <c r="B31" s="29"/>
      <c r="C31" s="30"/>
      <c r="D31" s="26"/>
      <c r="E31" s="31"/>
      <c r="F31" s="31"/>
      <c r="G31" s="31"/>
      <c r="H31" s="31"/>
      <c r="I31" s="28" t="s">
        <v>60</v>
      </c>
      <c r="J31" s="6"/>
    </row>
    <row r="32" spans="1:12" ht="33.75" customHeight="1">
      <c r="A32" s="29" t="s">
        <v>227</v>
      </c>
      <c r="B32" s="29" t="s">
        <v>197</v>
      </c>
      <c r="C32" s="30" t="s">
        <v>64</v>
      </c>
      <c r="D32" s="26">
        <v>100</v>
      </c>
      <c r="E32" s="31">
        <v>1000</v>
      </c>
      <c r="F32" s="31">
        <v>1200</v>
      </c>
      <c r="G32" s="31">
        <v>1300</v>
      </c>
      <c r="H32" s="31">
        <v>1500</v>
      </c>
      <c r="I32" s="28">
        <f>SUM(E32:H32)</f>
        <v>5000</v>
      </c>
      <c r="J32" s="6"/>
    </row>
    <row r="33" spans="1:12" ht="33" customHeight="1">
      <c r="A33" s="29" t="s">
        <v>228</v>
      </c>
      <c r="B33" s="29" t="s">
        <v>197</v>
      </c>
      <c r="C33" s="30" t="s">
        <v>64</v>
      </c>
      <c r="D33" s="26">
        <v>101</v>
      </c>
      <c r="E33" s="31">
        <f>SUM(E32)*0.25</f>
        <v>250</v>
      </c>
      <c r="F33" s="31">
        <f>SUM(F32)*0.25</f>
        <v>300</v>
      </c>
      <c r="G33" s="31">
        <f>SUM(G32)*0.25</f>
        <v>325</v>
      </c>
      <c r="H33" s="31">
        <f>SUM(H32)*0.25</f>
        <v>375</v>
      </c>
      <c r="I33" s="28">
        <f>SUM(E33:H33)</f>
        <v>1250</v>
      </c>
      <c r="J33" s="6"/>
      <c r="L33" t="s">
        <v>60</v>
      </c>
    </row>
    <row r="34" spans="1:12" ht="33.75" customHeight="1">
      <c r="A34" s="29" t="s">
        <v>229</v>
      </c>
      <c r="B34" s="29" t="s">
        <v>197</v>
      </c>
      <c r="C34" s="30" t="s">
        <v>64</v>
      </c>
      <c r="D34" s="26">
        <v>102</v>
      </c>
      <c r="E34" s="31">
        <f>SUM(E32)*0.15</f>
        <v>150</v>
      </c>
      <c r="F34" s="31">
        <f>SUM(F32)*0.15</f>
        <v>180</v>
      </c>
      <c r="G34" s="31">
        <f>SUM(G32)*0.15</f>
        <v>195</v>
      </c>
      <c r="H34" s="31">
        <f>SUM(H32)*0.15</f>
        <v>225</v>
      </c>
      <c r="I34" s="28">
        <f>SUM(E34:H34)</f>
        <v>750</v>
      </c>
      <c r="J34" s="6"/>
    </row>
    <row r="35" spans="1:12" ht="16.5" customHeight="1">
      <c r="A35" s="29"/>
      <c r="B35" s="29"/>
      <c r="C35" s="30"/>
      <c r="D35" s="26"/>
      <c r="E35" s="31"/>
      <c r="F35" s="31"/>
      <c r="G35" s="31"/>
      <c r="H35" s="31"/>
      <c r="I35" s="28" t="s">
        <v>60</v>
      </c>
      <c r="J35" s="6"/>
    </row>
    <row r="36" spans="1:12" ht="30.75" customHeight="1">
      <c r="A36" s="29" t="s">
        <v>230</v>
      </c>
      <c r="B36" s="29" t="s">
        <v>197</v>
      </c>
      <c r="C36" s="30" t="s">
        <v>65</v>
      </c>
      <c r="D36" s="26">
        <v>100</v>
      </c>
      <c r="E36" s="31">
        <v>100</v>
      </c>
      <c r="F36" s="31">
        <v>150</v>
      </c>
      <c r="G36" s="31">
        <v>200</v>
      </c>
      <c r="H36" s="31">
        <v>250</v>
      </c>
      <c r="I36" s="28">
        <f>SUM(E36:H36)</f>
        <v>700</v>
      </c>
      <c r="J36" s="6"/>
      <c r="L36" t="s">
        <v>60</v>
      </c>
    </row>
    <row r="37" spans="1:12" ht="30.75" customHeight="1">
      <c r="A37" s="29" t="s">
        <v>231</v>
      </c>
      <c r="B37" s="29" t="s">
        <v>197</v>
      </c>
      <c r="C37" s="30" t="s">
        <v>65</v>
      </c>
      <c r="D37" s="26">
        <v>101</v>
      </c>
      <c r="E37" s="31">
        <f>SUM(E36)*0.25</f>
        <v>25</v>
      </c>
      <c r="F37" s="31">
        <f>SUM(F36)*0.25</f>
        <v>37.5</v>
      </c>
      <c r="G37" s="31">
        <f>SUM(G36)*0.25</f>
        <v>50</v>
      </c>
      <c r="H37" s="31">
        <f>SUM(H36)*0.25</f>
        <v>62.5</v>
      </c>
      <c r="I37" s="28">
        <f>SUM(E37:H37)</f>
        <v>175</v>
      </c>
      <c r="J37" s="6"/>
    </row>
    <row r="38" spans="1:12" ht="30.75" customHeight="1">
      <c r="A38" s="29" t="s">
        <v>232</v>
      </c>
      <c r="B38" s="29" t="s">
        <v>197</v>
      </c>
      <c r="C38" s="30" t="s">
        <v>65</v>
      </c>
      <c r="D38" s="26">
        <v>102</v>
      </c>
      <c r="E38" s="31">
        <f>SUM(E36)*0.15</f>
        <v>15</v>
      </c>
      <c r="F38" s="31">
        <f>SUM(F36)*0.15</f>
        <v>22.5</v>
      </c>
      <c r="G38" s="31">
        <f>SUM(G36)*0.15</f>
        <v>30</v>
      </c>
      <c r="H38" s="31">
        <f>SUM(H36)*0.15</f>
        <v>37.5</v>
      </c>
      <c r="I38" s="28">
        <f>SUM(E38:H38)</f>
        <v>105</v>
      </c>
      <c r="J38" s="6"/>
    </row>
    <row r="39" spans="1:12" ht="14.25" customHeight="1">
      <c r="A39" s="29" t="s">
        <v>60</v>
      </c>
      <c r="B39" s="29" t="s">
        <v>60</v>
      </c>
      <c r="C39" s="30" t="s">
        <v>60</v>
      </c>
      <c r="D39" s="26"/>
      <c r="E39" s="31"/>
      <c r="F39" s="31"/>
      <c r="G39" s="31"/>
      <c r="H39" s="31"/>
      <c r="I39" s="28" t="s">
        <v>60</v>
      </c>
      <c r="J39" s="6"/>
    </row>
    <row r="40" spans="1:12">
      <c r="A40" s="29" t="s">
        <v>218</v>
      </c>
      <c r="B40" s="29" t="s">
        <v>197</v>
      </c>
      <c r="C40" s="30" t="s">
        <v>217</v>
      </c>
      <c r="D40" s="26">
        <v>100</v>
      </c>
      <c r="E40" s="31">
        <v>32000</v>
      </c>
      <c r="F40" s="31">
        <v>34000</v>
      </c>
      <c r="G40" s="31">
        <v>36000</v>
      </c>
      <c r="H40" s="31">
        <v>39000</v>
      </c>
      <c r="I40" s="28">
        <f>SUM(E40:H40)</f>
        <v>141000</v>
      </c>
      <c r="J40" s="6"/>
    </row>
    <row r="41" spans="1:12">
      <c r="A41" s="29" t="s">
        <v>219</v>
      </c>
      <c r="B41" s="29" t="s">
        <v>197</v>
      </c>
      <c r="C41" s="30" t="s">
        <v>217</v>
      </c>
      <c r="D41" s="26">
        <v>101</v>
      </c>
      <c r="E41" s="31">
        <f>SUM(E40)*0.25</f>
        <v>8000</v>
      </c>
      <c r="F41" s="31">
        <f>SUM(F40)*0.25</f>
        <v>8500</v>
      </c>
      <c r="G41" s="31">
        <f>SUM(G40)*0.25</f>
        <v>9000</v>
      </c>
      <c r="H41" s="31">
        <f>SUM(H40)*0.25</f>
        <v>9750</v>
      </c>
      <c r="I41" s="28">
        <f>SUM(E41:H41)</f>
        <v>35250</v>
      </c>
      <c r="J41" s="6"/>
    </row>
    <row r="42" spans="1:12">
      <c r="A42" s="29" t="s">
        <v>220</v>
      </c>
      <c r="B42" s="29" t="s">
        <v>197</v>
      </c>
      <c r="C42" s="30" t="s">
        <v>217</v>
      </c>
      <c r="D42" s="26">
        <v>102</v>
      </c>
      <c r="E42" s="31">
        <f>SUM(E40)*0.15</f>
        <v>4800</v>
      </c>
      <c r="F42" s="31">
        <f>SUM(F40)*0.15</f>
        <v>5100</v>
      </c>
      <c r="G42" s="31">
        <f>SUM(G40)*0.15</f>
        <v>5400</v>
      </c>
      <c r="H42" s="31">
        <f>SUM(H40)*0.15</f>
        <v>5850</v>
      </c>
      <c r="I42" s="28">
        <f>SUM(E42:H42)</f>
        <v>21150</v>
      </c>
      <c r="J42" s="6"/>
    </row>
    <row r="43" spans="1:12">
      <c r="A43" s="29"/>
      <c r="B43" s="29"/>
      <c r="C43" s="30"/>
      <c r="D43" s="26"/>
      <c r="E43" s="31"/>
      <c r="F43" s="31"/>
      <c r="G43" s="31"/>
      <c r="H43" s="31"/>
      <c r="I43" s="28" t="s">
        <v>60</v>
      </c>
      <c r="J43" s="6"/>
    </row>
    <row r="44" spans="1:12" ht="22.5">
      <c r="A44" s="29" t="s">
        <v>221</v>
      </c>
      <c r="B44" s="29" t="s">
        <v>197</v>
      </c>
      <c r="C44" s="30" t="s">
        <v>66</v>
      </c>
      <c r="D44" s="26">
        <v>100</v>
      </c>
      <c r="E44" s="31">
        <v>2000</v>
      </c>
      <c r="F44" s="31">
        <v>3000</v>
      </c>
      <c r="G44" s="31">
        <v>4000</v>
      </c>
      <c r="H44" s="31">
        <v>5000</v>
      </c>
      <c r="I44" s="28">
        <f>SUM(E44:H44)</f>
        <v>14000</v>
      </c>
      <c r="J44" s="6"/>
    </row>
    <row r="45" spans="1:12" ht="22.5">
      <c r="A45" s="29" t="s">
        <v>222</v>
      </c>
      <c r="B45" s="29" t="s">
        <v>197</v>
      </c>
      <c r="C45" s="30" t="s">
        <v>66</v>
      </c>
      <c r="D45" s="26">
        <v>101</v>
      </c>
      <c r="E45" s="31">
        <f>SUM(E44)*0.25</f>
        <v>500</v>
      </c>
      <c r="F45" s="31">
        <f>SUM(F44)*0.25</f>
        <v>750</v>
      </c>
      <c r="G45" s="31">
        <f>SUM(G44)*0.25</f>
        <v>1000</v>
      </c>
      <c r="H45" s="31">
        <f>SUM(H44)*0.25</f>
        <v>1250</v>
      </c>
      <c r="I45" s="28">
        <f>SUM(E45:H45)</f>
        <v>3500</v>
      </c>
      <c r="J45" s="6"/>
      <c r="K45" t="s">
        <v>60</v>
      </c>
    </row>
    <row r="46" spans="1:12" ht="22.5">
      <c r="A46" s="29" t="s">
        <v>223</v>
      </c>
      <c r="B46" s="29" t="s">
        <v>197</v>
      </c>
      <c r="C46" s="30" t="s">
        <v>66</v>
      </c>
      <c r="D46" s="26">
        <v>102</v>
      </c>
      <c r="E46" s="31">
        <f>SUM(E44)*0.15</f>
        <v>300</v>
      </c>
      <c r="F46" s="31">
        <f>SUM(F44)*0.15</f>
        <v>450</v>
      </c>
      <c r="G46" s="31">
        <f>SUM(G44)*0.15</f>
        <v>600</v>
      </c>
      <c r="H46" s="31">
        <f>SUM(H44)*0.15</f>
        <v>750</v>
      </c>
      <c r="I46" s="28">
        <f>SUM(E46:H46)</f>
        <v>2100</v>
      </c>
      <c r="J46" s="6"/>
    </row>
    <row r="47" spans="1:12">
      <c r="A47" s="29"/>
      <c r="B47" s="29"/>
      <c r="C47" s="30"/>
      <c r="D47" s="26"/>
      <c r="E47" s="31"/>
      <c r="F47" s="31"/>
      <c r="G47" s="31"/>
      <c r="H47" s="31"/>
      <c r="I47" s="28" t="s">
        <v>60</v>
      </c>
      <c r="J47" s="6"/>
      <c r="L47" t="s">
        <v>60</v>
      </c>
    </row>
    <row r="48" spans="1:12" ht="22.5">
      <c r="A48" s="29" t="s">
        <v>277</v>
      </c>
      <c r="B48" s="29" t="s">
        <v>197</v>
      </c>
      <c r="C48" s="30" t="s">
        <v>67</v>
      </c>
      <c r="D48" s="26">
        <v>100</v>
      </c>
      <c r="E48" s="31">
        <v>2800</v>
      </c>
      <c r="F48" s="31">
        <v>2900</v>
      </c>
      <c r="G48" s="31">
        <v>3000</v>
      </c>
      <c r="H48" s="31">
        <v>3100</v>
      </c>
      <c r="I48" s="28">
        <f>SUM(E48:H48)</f>
        <v>11800</v>
      </c>
      <c r="J48" s="6"/>
      <c r="K48" t="s">
        <v>60</v>
      </c>
    </row>
    <row r="49" spans="1:12" ht="22.5">
      <c r="A49" s="29" t="s">
        <v>278</v>
      </c>
      <c r="B49" s="29" t="s">
        <v>197</v>
      </c>
      <c r="C49" s="30" t="s">
        <v>67</v>
      </c>
      <c r="D49" s="26">
        <v>101</v>
      </c>
      <c r="E49" s="31">
        <f>SUM(E48)*0.25</f>
        <v>700</v>
      </c>
      <c r="F49" s="31">
        <f>SUM(F48)*0.25</f>
        <v>725</v>
      </c>
      <c r="G49" s="31">
        <f>SUM(G48)*0.25</f>
        <v>750</v>
      </c>
      <c r="H49" s="31">
        <f>SUM(H48)*0.25</f>
        <v>775</v>
      </c>
      <c r="I49" s="28">
        <f>SUM(E49:H49)</f>
        <v>2950</v>
      </c>
      <c r="J49" s="6"/>
      <c r="K49" t="s">
        <v>60</v>
      </c>
    </row>
    <row r="50" spans="1:12" ht="22.5">
      <c r="A50" s="29" t="s">
        <v>279</v>
      </c>
      <c r="B50" s="29" t="s">
        <v>197</v>
      </c>
      <c r="C50" s="30" t="s">
        <v>67</v>
      </c>
      <c r="D50" s="26">
        <v>102</v>
      </c>
      <c r="E50" s="31">
        <f>SUM(E48)*0.15</f>
        <v>420</v>
      </c>
      <c r="F50" s="31">
        <f>SUM(F48)*0.15</f>
        <v>435</v>
      </c>
      <c r="G50" s="31">
        <f>SUM(G48)*0.15</f>
        <v>450</v>
      </c>
      <c r="H50" s="31">
        <f>SUM(H48)*0.15</f>
        <v>465</v>
      </c>
      <c r="I50" s="28">
        <f>SUM(E50:H50)</f>
        <v>1770</v>
      </c>
      <c r="J50" s="6"/>
      <c r="K50" t="s">
        <v>60</v>
      </c>
      <c r="L50" t="s">
        <v>60</v>
      </c>
    </row>
    <row r="51" spans="1:12">
      <c r="A51" s="37" t="s">
        <v>60</v>
      </c>
      <c r="B51" s="29"/>
      <c r="C51" s="30" t="s">
        <v>60</v>
      </c>
      <c r="D51" s="26"/>
      <c r="E51" s="31"/>
      <c r="F51" s="31"/>
      <c r="G51" s="31"/>
      <c r="H51" s="31"/>
      <c r="I51" s="28" t="s">
        <v>60</v>
      </c>
      <c r="J51" s="6"/>
    </row>
    <row r="52" spans="1:12">
      <c r="A52" s="38" t="s">
        <v>141</v>
      </c>
      <c r="B52" s="29" t="s">
        <v>197</v>
      </c>
      <c r="C52" s="39" t="s">
        <v>0</v>
      </c>
      <c r="D52" s="26">
        <v>100</v>
      </c>
      <c r="E52" s="31">
        <v>850</v>
      </c>
      <c r="F52" s="31">
        <f>SUM(E52)*1.042</f>
        <v>885.7</v>
      </c>
      <c r="G52" s="31">
        <f>SUM(F52)*1.042</f>
        <v>922.89940000000013</v>
      </c>
      <c r="H52" s="31">
        <f>SUM(G52)*1.042</f>
        <v>961.66117480000014</v>
      </c>
      <c r="I52" s="28">
        <f t="shared" ref="I52:I63" si="0">SUM(E52:H52)</f>
        <v>3620.2605748000001</v>
      </c>
      <c r="J52" s="6"/>
    </row>
    <row r="53" spans="1:12">
      <c r="A53" s="38" t="s">
        <v>142</v>
      </c>
      <c r="B53" s="29" t="s">
        <v>197</v>
      </c>
      <c r="C53" s="39" t="s">
        <v>1</v>
      </c>
      <c r="D53" s="26">
        <v>100</v>
      </c>
      <c r="E53" s="31">
        <v>250</v>
      </c>
      <c r="F53" s="31">
        <f t="shared" ref="F53:H64" si="1">SUM(E53)*1.042</f>
        <v>260.5</v>
      </c>
      <c r="G53" s="31">
        <f t="shared" si="1"/>
        <v>271.44100000000003</v>
      </c>
      <c r="H53" s="31">
        <f t="shared" si="1"/>
        <v>282.84152200000005</v>
      </c>
      <c r="I53" s="28">
        <f t="shared" si="0"/>
        <v>1064.782522</v>
      </c>
      <c r="J53" s="6"/>
    </row>
    <row r="54" spans="1:12">
      <c r="A54" s="38" t="s">
        <v>143</v>
      </c>
      <c r="B54" s="29" t="s">
        <v>197</v>
      </c>
      <c r="C54" s="39" t="s">
        <v>2</v>
      </c>
      <c r="D54" s="26">
        <v>100</v>
      </c>
      <c r="E54" s="31">
        <v>600</v>
      </c>
      <c r="F54" s="31">
        <f t="shared" si="1"/>
        <v>625.20000000000005</v>
      </c>
      <c r="G54" s="31">
        <f t="shared" si="1"/>
        <v>651.4584000000001</v>
      </c>
      <c r="H54" s="31">
        <f t="shared" si="1"/>
        <v>678.81965280000009</v>
      </c>
      <c r="I54" s="28">
        <f t="shared" si="0"/>
        <v>2555.4780528000001</v>
      </c>
      <c r="J54" s="6"/>
    </row>
    <row r="55" spans="1:12">
      <c r="A55" s="38" t="s">
        <v>144</v>
      </c>
      <c r="B55" s="29" t="s">
        <v>197</v>
      </c>
      <c r="C55" s="39" t="s">
        <v>3</v>
      </c>
      <c r="D55" s="26">
        <v>100</v>
      </c>
      <c r="E55" s="31">
        <v>200</v>
      </c>
      <c r="F55" s="31">
        <f t="shared" si="1"/>
        <v>208.4</v>
      </c>
      <c r="G55" s="31">
        <f t="shared" si="1"/>
        <v>217.15280000000001</v>
      </c>
      <c r="H55" s="31">
        <f t="shared" si="1"/>
        <v>226.27321760000001</v>
      </c>
      <c r="I55" s="28">
        <f t="shared" si="0"/>
        <v>851.82601759999989</v>
      </c>
      <c r="J55" s="6"/>
      <c r="K55" t="s">
        <v>60</v>
      </c>
    </row>
    <row r="56" spans="1:12">
      <c r="A56" s="38" t="s">
        <v>145</v>
      </c>
      <c r="B56" s="29" t="s">
        <v>197</v>
      </c>
      <c r="C56" s="39" t="s">
        <v>4</v>
      </c>
      <c r="D56" s="26">
        <v>100</v>
      </c>
      <c r="E56" s="31">
        <v>3000</v>
      </c>
      <c r="F56" s="31">
        <f t="shared" si="1"/>
        <v>3126</v>
      </c>
      <c r="G56" s="31">
        <f t="shared" si="1"/>
        <v>3257.2919999999999</v>
      </c>
      <c r="H56" s="31">
        <f t="shared" si="1"/>
        <v>3394.0982640000002</v>
      </c>
      <c r="I56" s="28">
        <f t="shared" si="0"/>
        <v>12777.390264</v>
      </c>
      <c r="J56" s="6"/>
    </row>
    <row r="57" spans="1:12">
      <c r="A57" s="38" t="s">
        <v>146</v>
      </c>
      <c r="B57" s="29" t="s">
        <v>197</v>
      </c>
      <c r="C57" s="39" t="s">
        <v>5</v>
      </c>
      <c r="D57" s="26">
        <v>180</v>
      </c>
      <c r="E57" s="31">
        <v>358</v>
      </c>
      <c r="F57" s="31">
        <f t="shared" si="1"/>
        <v>373.036</v>
      </c>
      <c r="G57" s="31">
        <f t="shared" si="1"/>
        <v>388.70351199999999</v>
      </c>
      <c r="H57" s="31">
        <f t="shared" si="1"/>
        <v>405.02905950400003</v>
      </c>
      <c r="I57" s="28">
        <f t="shared" si="0"/>
        <v>1524.7685715040002</v>
      </c>
      <c r="J57" s="6"/>
    </row>
    <row r="58" spans="1:12">
      <c r="A58" s="38" t="s">
        <v>147</v>
      </c>
      <c r="B58" s="29" t="s">
        <v>197</v>
      </c>
      <c r="C58" s="39" t="s">
        <v>6</v>
      </c>
      <c r="D58" s="26">
        <v>180</v>
      </c>
      <c r="E58" s="31">
        <v>9</v>
      </c>
      <c r="F58" s="31">
        <f t="shared" si="1"/>
        <v>9.3780000000000001</v>
      </c>
      <c r="G58" s="31">
        <f t="shared" si="1"/>
        <v>9.7718760000000007</v>
      </c>
      <c r="H58" s="31">
        <f t="shared" si="1"/>
        <v>10.182294792</v>
      </c>
      <c r="I58" s="28">
        <f t="shared" si="0"/>
        <v>38.332170791999999</v>
      </c>
      <c r="J58" s="6"/>
    </row>
    <row r="59" spans="1:12">
      <c r="A59" s="38" t="s">
        <v>148</v>
      </c>
      <c r="B59" s="29" t="s">
        <v>197</v>
      </c>
      <c r="C59" s="39" t="s">
        <v>7</v>
      </c>
      <c r="D59" s="26">
        <v>100</v>
      </c>
      <c r="E59" s="31">
        <v>600</v>
      </c>
      <c r="F59" s="31">
        <f t="shared" si="1"/>
        <v>625.20000000000005</v>
      </c>
      <c r="G59" s="31">
        <f t="shared" si="1"/>
        <v>651.4584000000001</v>
      </c>
      <c r="H59" s="31">
        <f t="shared" si="1"/>
        <v>678.81965280000009</v>
      </c>
      <c r="I59" s="28">
        <f t="shared" si="0"/>
        <v>2555.4780528000001</v>
      </c>
      <c r="J59" s="6"/>
    </row>
    <row r="60" spans="1:12">
      <c r="A60" s="38" t="s">
        <v>149</v>
      </c>
      <c r="B60" s="29" t="s">
        <v>197</v>
      </c>
      <c r="C60" s="39" t="s">
        <v>8</v>
      </c>
      <c r="D60" s="26">
        <v>180</v>
      </c>
      <c r="E60" s="31">
        <v>4</v>
      </c>
      <c r="F60" s="31">
        <f t="shared" si="1"/>
        <v>4.1680000000000001</v>
      </c>
      <c r="G60" s="31">
        <f t="shared" si="1"/>
        <v>4.3430560000000007</v>
      </c>
      <c r="H60" s="31">
        <f t="shared" si="1"/>
        <v>4.5254643520000011</v>
      </c>
      <c r="I60" s="28">
        <f t="shared" si="0"/>
        <v>17.036520352</v>
      </c>
      <c r="J60" s="6"/>
    </row>
    <row r="61" spans="1:12">
      <c r="A61" s="38" t="s">
        <v>150</v>
      </c>
      <c r="B61" s="29" t="s">
        <v>197</v>
      </c>
      <c r="C61" s="39" t="s">
        <v>9</v>
      </c>
      <c r="D61" s="26">
        <v>100</v>
      </c>
      <c r="E61" s="31">
        <v>700</v>
      </c>
      <c r="F61" s="31">
        <f t="shared" si="1"/>
        <v>729.4</v>
      </c>
      <c r="G61" s="31">
        <f t="shared" si="1"/>
        <v>760.03480000000002</v>
      </c>
      <c r="H61" s="31">
        <f t="shared" si="1"/>
        <v>791.95626160000006</v>
      </c>
      <c r="I61" s="28">
        <f t="shared" si="0"/>
        <v>2981.3910616000003</v>
      </c>
      <c r="J61" s="6"/>
    </row>
    <row r="62" spans="1:12">
      <c r="A62" s="38" t="s">
        <v>151</v>
      </c>
      <c r="B62" s="29" t="s">
        <v>197</v>
      </c>
      <c r="C62" s="39" t="s">
        <v>10</v>
      </c>
      <c r="D62" s="26">
        <v>100</v>
      </c>
      <c r="E62" s="31">
        <v>680</v>
      </c>
      <c r="F62" s="31">
        <f t="shared" si="1"/>
        <v>708.56000000000006</v>
      </c>
      <c r="G62" s="31">
        <f t="shared" si="1"/>
        <v>738.31952000000013</v>
      </c>
      <c r="H62" s="31">
        <f t="shared" si="1"/>
        <v>769.3289398400002</v>
      </c>
      <c r="I62" s="28">
        <f t="shared" si="0"/>
        <v>2896.2084598400002</v>
      </c>
      <c r="J62" s="6"/>
    </row>
    <row r="63" spans="1:12">
      <c r="A63" s="38" t="s">
        <v>152</v>
      </c>
      <c r="B63" s="29" t="s">
        <v>197</v>
      </c>
      <c r="C63" s="39" t="s">
        <v>11</v>
      </c>
      <c r="D63" s="26">
        <v>100</v>
      </c>
      <c r="E63" s="31">
        <v>11000</v>
      </c>
      <c r="F63" s="31">
        <f t="shared" si="1"/>
        <v>11462</v>
      </c>
      <c r="G63" s="31">
        <f t="shared" si="1"/>
        <v>11943.404</v>
      </c>
      <c r="H63" s="31">
        <f t="shared" si="1"/>
        <v>12445.026968</v>
      </c>
      <c r="I63" s="28">
        <f t="shared" si="0"/>
        <v>46850.430968000001</v>
      </c>
      <c r="J63" s="6"/>
    </row>
    <row r="64" spans="1:12">
      <c r="A64" s="38" t="s">
        <v>153</v>
      </c>
      <c r="B64" s="29" t="s">
        <v>197</v>
      </c>
      <c r="C64" s="39" t="s">
        <v>12</v>
      </c>
      <c r="D64" s="26">
        <v>164</v>
      </c>
      <c r="E64" s="31">
        <v>500</v>
      </c>
      <c r="F64" s="31">
        <f t="shared" si="1"/>
        <v>521</v>
      </c>
      <c r="G64" s="31">
        <f t="shared" si="1"/>
        <v>542.88200000000006</v>
      </c>
      <c r="H64" s="31">
        <f t="shared" si="1"/>
        <v>565.68304400000011</v>
      </c>
      <c r="I64" s="28">
        <f>SUM(E64:H64)</f>
        <v>2129.5650439999999</v>
      </c>
      <c r="J64" s="6"/>
    </row>
    <row r="65" spans="1:12">
      <c r="A65" s="29" t="s">
        <v>60</v>
      </c>
      <c r="B65" s="29"/>
      <c r="C65" s="30" t="s">
        <v>60</v>
      </c>
      <c r="D65" s="26" t="s">
        <v>60</v>
      </c>
      <c r="E65" s="31"/>
      <c r="F65" s="31"/>
      <c r="G65" s="31"/>
      <c r="H65" s="31"/>
      <c r="I65" s="28" t="s">
        <v>60</v>
      </c>
      <c r="J65" s="6"/>
    </row>
    <row r="66" spans="1:12" ht="22.5">
      <c r="A66" s="29">
        <v>11210311</v>
      </c>
      <c r="B66" s="29" t="s">
        <v>197</v>
      </c>
      <c r="C66" s="30" t="s">
        <v>68</v>
      </c>
      <c r="D66" s="26">
        <v>180</v>
      </c>
      <c r="E66" s="31">
        <v>75</v>
      </c>
      <c r="F66" s="31">
        <f>SUM(E66)*1.042</f>
        <v>78.150000000000006</v>
      </c>
      <c r="G66" s="31">
        <f>SUM(F66)*1.042</f>
        <v>81.432300000000012</v>
      </c>
      <c r="H66" s="31">
        <f>SUM(G66)*1.042</f>
        <v>84.852456600000011</v>
      </c>
      <c r="I66" s="28">
        <f>SUM(E66:H66)</f>
        <v>319.43475660000001</v>
      </c>
      <c r="J66" s="6"/>
    </row>
    <row r="67" spans="1:12">
      <c r="A67" s="29"/>
      <c r="B67" s="29"/>
      <c r="C67" s="30" t="s">
        <v>60</v>
      </c>
      <c r="D67" s="26"/>
      <c r="E67" s="31"/>
      <c r="F67" s="31"/>
      <c r="G67" s="31"/>
      <c r="H67" s="31"/>
      <c r="I67" s="28" t="s">
        <v>60</v>
      </c>
      <c r="J67" s="6"/>
    </row>
    <row r="68" spans="1:12">
      <c r="A68" s="24">
        <v>11210411</v>
      </c>
      <c r="B68" s="24" t="s">
        <v>197</v>
      </c>
      <c r="C68" s="40" t="s">
        <v>69</v>
      </c>
      <c r="D68" s="26">
        <v>100</v>
      </c>
      <c r="E68" s="31">
        <v>650</v>
      </c>
      <c r="F68" s="31">
        <f>SUM(E68)*1.042</f>
        <v>677.30000000000007</v>
      </c>
      <c r="G68" s="31">
        <f>SUM(F68)*1.042</f>
        <v>705.74660000000006</v>
      </c>
      <c r="H68" s="31">
        <f>SUM(G68)*1.042</f>
        <v>735.38795720000007</v>
      </c>
      <c r="I68" s="28">
        <f>SUM(E68:H68)</f>
        <v>2768.4345572000002</v>
      </c>
      <c r="J68" s="6"/>
    </row>
    <row r="69" spans="1:12">
      <c r="A69" s="20"/>
      <c r="B69" s="20"/>
      <c r="C69" s="20" t="s">
        <v>60</v>
      </c>
      <c r="D69" s="26"/>
      <c r="E69" s="31"/>
      <c r="F69" s="31"/>
      <c r="G69" s="31"/>
      <c r="H69" s="31"/>
      <c r="I69" s="28" t="s">
        <v>60</v>
      </c>
      <c r="J69" s="6"/>
    </row>
    <row r="70" spans="1:12">
      <c r="A70" s="24" t="s">
        <v>154</v>
      </c>
      <c r="B70" s="24" t="s">
        <v>197</v>
      </c>
      <c r="C70" s="41" t="s">
        <v>13</v>
      </c>
      <c r="D70" s="26">
        <v>100</v>
      </c>
      <c r="E70" s="31">
        <v>50</v>
      </c>
      <c r="F70" s="31">
        <f t="shared" ref="F70:H74" si="2">SUM(E70)*1.042</f>
        <v>52.1</v>
      </c>
      <c r="G70" s="31">
        <f t="shared" si="2"/>
        <v>54.288200000000003</v>
      </c>
      <c r="H70" s="31">
        <f t="shared" si="2"/>
        <v>56.568304400000002</v>
      </c>
      <c r="I70" s="28">
        <f>SUM(E70:H70)</f>
        <v>212.95650439999997</v>
      </c>
      <c r="J70" s="6"/>
    </row>
    <row r="71" spans="1:12">
      <c r="A71" s="24" t="s">
        <v>155</v>
      </c>
      <c r="B71" s="24" t="s">
        <v>197</v>
      </c>
      <c r="C71" s="41" t="s">
        <v>14</v>
      </c>
      <c r="D71" s="26">
        <v>100</v>
      </c>
      <c r="E71" s="31">
        <v>18000</v>
      </c>
      <c r="F71" s="31">
        <f t="shared" si="2"/>
        <v>18756</v>
      </c>
      <c r="G71" s="31">
        <f t="shared" si="2"/>
        <v>19543.752</v>
      </c>
      <c r="H71" s="31">
        <f t="shared" si="2"/>
        <v>20364.589584000001</v>
      </c>
      <c r="I71" s="28">
        <f>SUM(E71:H71)</f>
        <v>76664.341584000009</v>
      </c>
      <c r="J71" s="6"/>
    </row>
    <row r="72" spans="1:12">
      <c r="A72" s="24" t="s">
        <v>156</v>
      </c>
      <c r="B72" s="24" t="s">
        <v>197</v>
      </c>
      <c r="C72" s="41" t="s">
        <v>15</v>
      </c>
      <c r="D72" s="26">
        <v>164</v>
      </c>
      <c r="E72" s="31">
        <v>1400</v>
      </c>
      <c r="F72" s="31">
        <f t="shared" si="2"/>
        <v>1458.8</v>
      </c>
      <c r="G72" s="31">
        <f t="shared" si="2"/>
        <v>1520.0696</v>
      </c>
      <c r="H72" s="31">
        <f t="shared" si="2"/>
        <v>1583.9125232000001</v>
      </c>
      <c r="I72" s="28">
        <f>SUM(E72:H72)</f>
        <v>5962.7821232000006</v>
      </c>
      <c r="J72" s="6"/>
    </row>
    <row r="73" spans="1:12">
      <c r="A73" s="24" t="s">
        <v>157</v>
      </c>
      <c r="B73" s="24" t="s">
        <v>197</v>
      </c>
      <c r="C73" s="41" t="s">
        <v>16</v>
      </c>
      <c r="D73" s="26">
        <v>164</v>
      </c>
      <c r="E73" s="31">
        <v>100</v>
      </c>
      <c r="F73" s="31">
        <f t="shared" si="2"/>
        <v>104.2</v>
      </c>
      <c r="G73" s="31">
        <f t="shared" si="2"/>
        <v>108.57640000000001</v>
      </c>
      <c r="H73" s="31">
        <f t="shared" si="2"/>
        <v>113.1366088</v>
      </c>
      <c r="I73" s="28">
        <f>SUM(E73:H73)</f>
        <v>425.91300879999994</v>
      </c>
      <c r="J73" s="6"/>
    </row>
    <row r="74" spans="1:12">
      <c r="A74" s="24" t="s">
        <v>158</v>
      </c>
      <c r="B74" s="24" t="s">
        <v>197</v>
      </c>
      <c r="C74" s="41" t="s">
        <v>17</v>
      </c>
      <c r="D74" s="26">
        <v>180</v>
      </c>
      <c r="E74" s="31">
        <v>2100</v>
      </c>
      <c r="F74" s="31">
        <f t="shared" si="2"/>
        <v>2188.2000000000003</v>
      </c>
      <c r="G74" s="31">
        <f t="shared" si="2"/>
        <v>2280.1044000000002</v>
      </c>
      <c r="H74" s="31">
        <f t="shared" si="2"/>
        <v>2375.8687848000004</v>
      </c>
      <c r="I74" s="28">
        <f>SUM(E74:H74)</f>
        <v>8944.1731848000018</v>
      </c>
      <c r="J74" s="6"/>
      <c r="L74" t="s">
        <v>60</v>
      </c>
    </row>
    <row r="75" spans="1:12">
      <c r="A75" s="20"/>
      <c r="B75" s="20"/>
      <c r="C75" s="20" t="s">
        <v>60</v>
      </c>
      <c r="D75" s="26"/>
      <c r="E75" s="31"/>
      <c r="F75" s="31"/>
      <c r="G75" s="31"/>
      <c r="H75" s="31"/>
      <c r="I75" s="28" t="s">
        <v>60</v>
      </c>
      <c r="J75" s="6"/>
    </row>
    <row r="76" spans="1:12" ht="22.5">
      <c r="A76" s="24" t="s">
        <v>159</v>
      </c>
      <c r="B76" s="24" t="s">
        <v>197</v>
      </c>
      <c r="C76" s="40" t="s">
        <v>129</v>
      </c>
      <c r="D76" s="26">
        <v>103</v>
      </c>
      <c r="E76" s="31">
        <v>16000</v>
      </c>
      <c r="F76" s="31">
        <f t="shared" ref="F76:H82" si="3">SUM(E76)*1.042</f>
        <v>16672</v>
      </c>
      <c r="G76" s="31">
        <f t="shared" si="3"/>
        <v>17372.224000000002</v>
      </c>
      <c r="H76" s="31">
        <f t="shared" si="3"/>
        <v>18101.857408000003</v>
      </c>
      <c r="I76" s="28">
        <f t="shared" ref="I76:I81" si="4">SUM(E76:H76)</f>
        <v>68146.081407999998</v>
      </c>
      <c r="J76" s="6"/>
    </row>
    <row r="77" spans="1:12">
      <c r="A77" s="24" t="s">
        <v>160</v>
      </c>
      <c r="B77" s="24" t="s">
        <v>197</v>
      </c>
      <c r="C77" s="42" t="s">
        <v>130</v>
      </c>
      <c r="D77" s="26">
        <v>103</v>
      </c>
      <c r="E77" s="31">
        <v>350</v>
      </c>
      <c r="F77" s="31">
        <f t="shared" si="3"/>
        <v>364.7</v>
      </c>
      <c r="G77" s="31">
        <f t="shared" si="3"/>
        <v>380.01740000000001</v>
      </c>
      <c r="H77" s="31">
        <f t="shared" si="3"/>
        <v>395.97813080000003</v>
      </c>
      <c r="I77" s="28">
        <f t="shared" si="4"/>
        <v>1490.6955308000001</v>
      </c>
      <c r="J77" s="6"/>
    </row>
    <row r="78" spans="1:12">
      <c r="A78" s="24" t="s">
        <v>161</v>
      </c>
      <c r="B78" s="24" t="s">
        <v>197</v>
      </c>
      <c r="C78" s="42" t="s">
        <v>131</v>
      </c>
      <c r="D78" s="26">
        <v>103</v>
      </c>
      <c r="E78" s="31">
        <v>110</v>
      </c>
      <c r="F78" s="31">
        <f t="shared" si="3"/>
        <v>114.62</v>
      </c>
      <c r="G78" s="31">
        <f t="shared" si="3"/>
        <v>119.43404000000001</v>
      </c>
      <c r="H78" s="31">
        <f t="shared" si="3"/>
        <v>124.45026968000002</v>
      </c>
      <c r="I78" s="28">
        <f t="shared" si="4"/>
        <v>468.50430968000001</v>
      </c>
      <c r="J78" s="6"/>
    </row>
    <row r="79" spans="1:12">
      <c r="A79" s="24" t="s">
        <v>162</v>
      </c>
      <c r="B79" s="24" t="s">
        <v>197</v>
      </c>
      <c r="C79" s="42" t="s">
        <v>132</v>
      </c>
      <c r="D79" s="26">
        <v>103</v>
      </c>
      <c r="E79" s="31">
        <v>9000</v>
      </c>
      <c r="F79" s="31">
        <f t="shared" si="3"/>
        <v>9378</v>
      </c>
      <c r="G79" s="31">
        <f t="shared" si="3"/>
        <v>9771.8760000000002</v>
      </c>
      <c r="H79" s="31">
        <f t="shared" si="3"/>
        <v>10182.294792000001</v>
      </c>
      <c r="I79" s="28">
        <f t="shared" si="4"/>
        <v>38332.170792000004</v>
      </c>
      <c r="J79" s="6"/>
    </row>
    <row r="80" spans="1:12">
      <c r="A80" s="24" t="s">
        <v>163</v>
      </c>
      <c r="B80" s="24" t="s">
        <v>197</v>
      </c>
      <c r="C80" s="42" t="s">
        <v>133</v>
      </c>
      <c r="D80" s="26">
        <v>103</v>
      </c>
      <c r="E80" s="31">
        <v>400</v>
      </c>
      <c r="F80" s="31">
        <f t="shared" si="3"/>
        <v>416.8</v>
      </c>
      <c r="G80" s="31">
        <f t="shared" si="3"/>
        <v>434.30560000000003</v>
      </c>
      <c r="H80" s="31">
        <f t="shared" si="3"/>
        <v>452.54643520000002</v>
      </c>
      <c r="I80" s="28">
        <f t="shared" si="4"/>
        <v>1703.6520351999998</v>
      </c>
      <c r="J80" s="6"/>
    </row>
    <row r="81" spans="1:13">
      <c r="A81" s="24" t="s">
        <v>164</v>
      </c>
      <c r="B81" s="24" t="s">
        <v>197</v>
      </c>
      <c r="C81" s="42" t="s">
        <v>134</v>
      </c>
      <c r="D81" s="26">
        <v>103</v>
      </c>
      <c r="E81" s="31">
        <v>150</v>
      </c>
      <c r="F81" s="31">
        <f t="shared" si="3"/>
        <v>156.30000000000001</v>
      </c>
      <c r="G81" s="31">
        <f t="shared" si="3"/>
        <v>162.86460000000002</v>
      </c>
      <c r="H81" s="31">
        <f t="shared" si="3"/>
        <v>169.70491320000002</v>
      </c>
      <c r="I81" s="28">
        <f t="shared" si="4"/>
        <v>638.86951320000003</v>
      </c>
      <c r="J81" s="6"/>
    </row>
    <row r="82" spans="1:13">
      <c r="A82" s="24" t="s">
        <v>165</v>
      </c>
      <c r="B82" s="24" t="s">
        <v>197</v>
      </c>
      <c r="C82" s="42" t="s">
        <v>135</v>
      </c>
      <c r="D82" s="26">
        <v>103</v>
      </c>
      <c r="E82" s="31">
        <v>4</v>
      </c>
      <c r="F82" s="31">
        <f t="shared" si="3"/>
        <v>4.1680000000000001</v>
      </c>
      <c r="G82" s="31">
        <f t="shared" si="3"/>
        <v>4.3430560000000007</v>
      </c>
      <c r="H82" s="31">
        <f t="shared" si="3"/>
        <v>4.5254643520000011</v>
      </c>
      <c r="I82" s="28">
        <f>SUM(E82:H82)</f>
        <v>17.036520352</v>
      </c>
      <c r="J82" s="6"/>
    </row>
    <row r="83" spans="1:13">
      <c r="A83" s="24" t="s">
        <v>60</v>
      </c>
      <c r="B83" s="24"/>
      <c r="C83" s="42" t="s">
        <v>60</v>
      </c>
      <c r="D83" s="26"/>
      <c r="E83" s="31"/>
      <c r="F83" s="31"/>
      <c r="G83" s="31"/>
      <c r="H83" s="31"/>
      <c r="I83" s="28" t="s">
        <v>60</v>
      </c>
      <c r="J83" s="6"/>
    </row>
    <row r="84" spans="1:13" ht="22.5">
      <c r="A84" s="29">
        <v>12100431</v>
      </c>
      <c r="B84" s="24" t="s">
        <v>197</v>
      </c>
      <c r="C84" s="30" t="s">
        <v>70</v>
      </c>
      <c r="D84" s="26">
        <v>103</v>
      </c>
      <c r="E84" s="31">
        <v>350</v>
      </c>
      <c r="F84" s="31">
        <f>SUM(E84)*1.042</f>
        <v>364.7</v>
      </c>
      <c r="G84" s="31">
        <f>SUM(F84)*1.042</f>
        <v>380.01740000000001</v>
      </c>
      <c r="H84" s="31">
        <f>SUM(G84)*1.042</f>
        <v>395.97813080000003</v>
      </c>
      <c r="I84" s="28">
        <f>SUM(E84:H84)</f>
        <v>1490.6955308000001</v>
      </c>
      <c r="J84" s="6"/>
      <c r="K84" t="s">
        <v>60</v>
      </c>
    </row>
    <row r="85" spans="1:13">
      <c r="A85" s="29"/>
      <c r="B85" s="29"/>
      <c r="C85" s="30"/>
      <c r="D85" s="26"/>
      <c r="E85" s="31"/>
      <c r="F85" s="31"/>
      <c r="G85" s="31"/>
      <c r="H85" s="31"/>
      <c r="I85" s="28" t="s">
        <v>60</v>
      </c>
      <c r="J85" s="6"/>
    </row>
    <row r="86" spans="1:13" ht="22.5">
      <c r="A86" s="29">
        <v>12100441</v>
      </c>
      <c r="B86" s="24" t="s">
        <v>197</v>
      </c>
      <c r="C86" s="30" t="s">
        <v>71</v>
      </c>
      <c r="D86" s="26">
        <v>103</v>
      </c>
      <c r="E86" s="31">
        <v>8</v>
      </c>
      <c r="F86" s="31">
        <f>SUM(E86)*1.042</f>
        <v>8.3360000000000003</v>
      </c>
      <c r="G86" s="31">
        <f>SUM(F86)*1.042</f>
        <v>8.6861120000000014</v>
      </c>
      <c r="H86" s="31">
        <f>SUM(G86)*1.042</f>
        <v>9.0509287040000022</v>
      </c>
      <c r="I86" s="28">
        <f>SUM(E86:H86)</f>
        <v>34.073040704</v>
      </c>
      <c r="J86" s="6"/>
    </row>
    <row r="87" spans="1:13">
      <c r="A87" s="29"/>
      <c r="B87" s="29"/>
      <c r="C87" s="30"/>
      <c r="D87" s="26"/>
      <c r="E87" s="31"/>
      <c r="F87" s="31"/>
      <c r="G87" s="31"/>
      <c r="H87" s="31"/>
      <c r="I87" s="28" t="s">
        <v>60</v>
      </c>
      <c r="J87" s="6"/>
    </row>
    <row r="88" spans="1:13">
      <c r="A88" s="20" t="s">
        <v>136</v>
      </c>
      <c r="B88" s="24" t="s">
        <v>197</v>
      </c>
      <c r="C88" s="43" t="s">
        <v>72</v>
      </c>
      <c r="D88" s="26">
        <v>108</v>
      </c>
      <c r="E88" s="31">
        <v>22000</v>
      </c>
      <c r="F88" s="31">
        <f>SUM(E88)*1.042</f>
        <v>22924</v>
      </c>
      <c r="G88" s="31">
        <f>SUM(F88)*1.042</f>
        <v>23886.808000000001</v>
      </c>
      <c r="H88" s="31">
        <f>SUM(G88)*1.042</f>
        <v>24890.053936</v>
      </c>
      <c r="I88" s="28">
        <f>SUM(E88:H88)</f>
        <v>93700.861936000001</v>
      </c>
      <c r="J88" s="6"/>
    </row>
    <row r="89" spans="1:13">
      <c r="A89" s="44"/>
      <c r="B89" s="44"/>
      <c r="C89" s="44" t="s">
        <v>60</v>
      </c>
      <c r="D89" s="26"/>
      <c r="E89" s="31"/>
      <c r="F89" s="31"/>
      <c r="G89" s="31" t="s">
        <v>60</v>
      </c>
      <c r="H89" s="31"/>
      <c r="I89" s="28" t="s">
        <v>60</v>
      </c>
      <c r="J89" s="6"/>
    </row>
    <row r="90" spans="1:13">
      <c r="A90" s="24">
        <v>13100111</v>
      </c>
      <c r="B90" s="24" t="s">
        <v>197</v>
      </c>
      <c r="C90" s="40" t="s">
        <v>73</v>
      </c>
      <c r="D90" s="26">
        <v>180</v>
      </c>
      <c r="E90" s="31">
        <v>20</v>
      </c>
      <c r="F90" s="31">
        <f>SUM(E90)*1.042</f>
        <v>20.84</v>
      </c>
      <c r="G90" s="31">
        <f>SUM(F90)*1.042</f>
        <v>21.71528</v>
      </c>
      <c r="H90" s="31">
        <f>SUM(G90)*1.042</f>
        <v>22.627321760000001</v>
      </c>
      <c r="I90" s="28">
        <f>SUM(E90:H90)</f>
        <v>85.182601760000011</v>
      </c>
      <c r="J90" s="6"/>
      <c r="K90" t="s">
        <v>60</v>
      </c>
      <c r="L90" t="s">
        <v>60</v>
      </c>
    </row>
    <row r="91" spans="1:13">
      <c r="A91" s="24" t="s">
        <v>60</v>
      </c>
      <c r="B91" s="24"/>
      <c r="C91" s="40" t="s">
        <v>60</v>
      </c>
      <c r="D91" s="26"/>
      <c r="E91" s="31"/>
      <c r="F91" s="31"/>
      <c r="G91" s="31"/>
      <c r="H91" s="31"/>
      <c r="I91" s="28" t="s">
        <v>60</v>
      </c>
      <c r="J91" s="6"/>
      <c r="M91" t="s">
        <v>60</v>
      </c>
    </row>
    <row r="92" spans="1:13">
      <c r="A92" s="24" t="s">
        <v>166</v>
      </c>
      <c r="B92" s="24" t="s">
        <v>197</v>
      </c>
      <c r="C92" s="41" t="s">
        <v>18</v>
      </c>
      <c r="D92" s="26">
        <v>180</v>
      </c>
      <c r="E92" s="31">
        <v>7</v>
      </c>
      <c r="F92" s="31">
        <f t="shared" ref="F92:H99" si="5">SUM(E92)*1.042</f>
        <v>7.2940000000000005</v>
      </c>
      <c r="G92" s="31">
        <f t="shared" si="5"/>
        <v>7.6003480000000012</v>
      </c>
      <c r="H92" s="31">
        <f t="shared" si="5"/>
        <v>7.9195626160000012</v>
      </c>
      <c r="I92" s="28">
        <f>SUM(E92:H92)</f>
        <v>29.813910616000001</v>
      </c>
      <c r="J92" s="6"/>
    </row>
    <row r="93" spans="1:13">
      <c r="A93" s="24" t="s">
        <v>167</v>
      </c>
      <c r="B93" s="24" t="s">
        <v>197</v>
      </c>
      <c r="C93" s="41" t="s">
        <v>19</v>
      </c>
      <c r="D93" s="26">
        <v>180</v>
      </c>
      <c r="E93" s="31">
        <v>12</v>
      </c>
      <c r="F93" s="31">
        <f t="shared" si="5"/>
        <v>12.504000000000001</v>
      </c>
      <c r="G93" s="31">
        <f t="shared" si="5"/>
        <v>13.029168000000002</v>
      </c>
      <c r="H93" s="31">
        <f t="shared" si="5"/>
        <v>13.576393056000002</v>
      </c>
      <c r="I93" s="28">
        <f t="shared" ref="I93:I99" si="6">SUM(E93:H93)</f>
        <v>51.109561056000004</v>
      </c>
      <c r="J93" s="6"/>
    </row>
    <row r="94" spans="1:13">
      <c r="A94" s="24" t="s">
        <v>168</v>
      </c>
      <c r="B94" s="24" t="s">
        <v>197</v>
      </c>
      <c r="C94" s="41" t="s">
        <v>20</v>
      </c>
      <c r="D94" s="26">
        <v>180</v>
      </c>
      <c r="E94" s="31">
        <v>20</v>
      </c>
      <c r="F94" s="31">
        <f t="shared" si="5"/>
        <v>20.84</v>
      </c>
      <c r="G94" s="31">
        <f t="shared" si="5"/>
        <v>21.71528</v>
      </c>
      <c r="H94" s="31">
        <f t="shared" si="5"/>
        <v>22.627321760000001</v>
      </c>
      <c r="I94" s="28">
        <f t="shared" si="6"/>
        <v>85.182601760000011</v>
      </c>
      <c r="J94" s="6"/>
    </row>
    <row r="95" spans="1:13">
      <c r="A95" s="24" t="s">
        <v>169</v>
      </c>
      <c r="B95" s="24" t="s">
        <v>197</v>
      </c>
      <c r="C95" s="41" t="s">
        <v>21</v>
      </c>
      <c r="D95" s="26">
        <v>180</v>
      </c>
      <c r="E95" s="31">
        <v>2000</v>
      </c>
      <c r="F95" s="31">
        <f t="shared" si="5"/>
        <v>2084</v>
      </c>
      <c r="G95" s="31">
        <f t="shared" si="5"/>
        <v>2171.5280000000002</v>
      </c>
      <c r="H95" s="31">
        <f t="shared" si="5"/>
        <v>2262.7321760000004</v>
      </c>
      <c r="I95" s="28">
        <f t="shared" si="6"/>
        <v>8518.2601759999998</v>
      </c>
      <c r="J95" s="6"/>
      <c r="K95" t="s">
        <v>60</v>
      </c>
      <c r="L95" t="s">
        <v>60</v>
      </c>
    </row>
    <row r="96" spans="1:13">
      <c r="A96" s="24" t="s">
        <v>170</v>
      </c>
      <c r="B96" s="24" t="s">
        <v>197</v>
      </c>
      <c r="C96" s="41" t="s">
        <v>22</v>
      </c>
      <c r="D96" s="26">
        <v>180</v>
      </c>
      <c r="E96" s="31">
        <v>60</v>
      </c>
      <c r="F96" s="31">
        <f t="shared" si="5"/>
        <v>62.52</v>
      </c>
      <c r="G96" s="31">
        <f t="shared" si="5"/>
        <v>65.145840000000007</v>
      </c>
      <c r="H96" s="31">
        <f t="shared" si="5"/>
        <v>67.881965280000003</v>
      </c>
      <c r="I96" s="28">
        <f t="shared" si="6"/>
        <v>255.54780528000001</v>
      </c>
      <c r="J96" s="6"/>
    </row>
    <row r="97" spans="1:11">
      <c r="A97" s="24" t="s">
        <v>171</v>
      </c>
      <c r="B97" s="24" t="s">
        <v>197</v>
      </c>
      <c r="C97" s="41" t="s">
        <v>23</v>
      </c>
      <c r="D97" s="26">
        <v>100</v>
      </c>
      <c r="E97" s="31">
        <v>220</v>
      </c>
      <c r="F97" s="31">
        <f t="shared" si="5"/>
        <v>229.24</v>
      </c>
      <c r="G97" s="31">
        <f t="shared" si="5"/>
        <v>238.86808000000002</v>
      </c>
      <c r="H97" s="31">
        <f t="shared" si="5"/>
        <v>248.90053936000004</v>
      </c>
      <c r="I97" s="28">
        <f t="shared" si="6"/>
        <v>937.00861936000001</v>
      </c>
      <c r="J97" s="6"/>
    </row>
    <row r="98" spans="1:11">
      <c r="A98" s="24" t="s">
        <v>172</v>
      </c>
      <c r="B98" s="24" t="s">
        <v>197</v>
      </c>
      <c r="C98" s="41" t="s">
        <v>24</v>
      </c>
      <c r="D98" s="26">
        <v>180</v>
      </c>
      <c r="E98" s="31">
        <v>100</v>
      </c>
      <c r="F98" s="31">
        <f t="shared" si="5"/>
        <v>104.2</v>
      </c>
      <c r="G98" s="31">
        <f t="shared" si="5"/>
        <v>108.57640000000001</v>
      </c>
      <c r="H98" s="31">
        <f t="shared" si="5"/>
        <v>113.1366088</v>
      </c>
      <c r="I98" s="28">
        <f t="shared" si="6"/>
        <v>425.91300879999994</v>
      </c>
      <c r="J98" s="6"/>
    </row>
    <row r="99" spans="1:11">
      <c r="A99" s="24" t="s">
        <v>173</v>
      </c>
      <c r="B99" s="24" t="s">
        <v>197</v>
      </c>
      <c r="C99" s="41" t="s">
        <v>25</v>
      </c>
      <c r="D99" s="26">
        <v>100</v>
      </c>
      <c r="E99" s="31">
        <v>500</v>
      </c>
      <c r="F99" s="31">
        <f t="shared" si="5"/>
        <v>521</v>
      </c>
      <c r="G99" s="31">
        <f t="shared" si="5"/>
        <v>542.88200000000006</v>
      </c>
      <c r="H99" s="31">
        <f t="shared" si="5"/>
        <v>565.68304400000011</v>
      </c>
      <c r="I99" s="28">
        <f t="shared" si="6"/>
        <v>2129.5650439999999</v>
      </c>
      <c r="J99" s="6"/>
    </row>
    <row r="100" spans="1:11">
      <c r="A100" s="24"/>
      <c r="B100" s="24"/>
      <c r="C100" s="41" t="s">
        <v>60</v>
      </c>
      <c r="D100" s="26"/>
      <c r="E100" s="31"/>
      <c r="F100" s="31"/>
      <c r="G100" s="31"/>
      <c r="H100" s="31"/>
      <c r="I100" s="28" t="s">
        <v>60</v>
      </c>
      <c r="J100" s="6"/>
    </row>
    <row r="101" spans="1:11">
      <c r="A101" s="24">
        <v>13109911</v>
      </c>
      <c r="B101" s="24" t="s">
        <v>197</v>
      </c>
      <c r="C101" s="40" t="s">
        <v>74</v>
      </c>
      <c r="D101" s="26">
        <v>180</v>
      </c>
      <c r="E101" s="31">
        <v>15</v>
      </c>
      <c r="F101" s="31">
        <f>SUM(E101)*1.042</f>
        <v>15.63</v>
      </c>
      <c r="G101" s="31">
        <f>SUM(F101)*1.042</f>
        <v>16.286460000000002</v>
      </c>
      <c r="H101" s="31">
        <f>SUM(G101)*1.042</f>
        <v>16.970491320000001</v>
      </c>
      <c r="I101" s="28">
        <f>SUM(E101:H101)</f>
        <v>63.886951320000001</v>
      </c>
      <c r="J101" s="6"/>
    </row>
    <row r="102" spans="1:11">
      <c r="A102" s="24"/>
      <c r="B102" s="24"/>
      <c r="C102" s="40" t="s">
        <v>60</v>
      </c>
      <c r="D102" s="26"/>
      <c r="E102" s="31" t="s">
        <v>60</v>
      </c>
      <c r="F102" s="31"/>
      <c r="G102" s="31"/>
      <c r="H102" s="31"/>
      <c r="I102" s="28" t="s">
        <v>60</v>
      </c>
      <c r="J102" s="6"/>
      <c r="K102" t="s">
        <v>60</v>
      </c>
    </row>
    <row r="103" spans="1:11">
      <c r="A103" s="24" t="s">
        <v>137</v>
      </c>
      <c r="B103" s="24" t="s">
        <v>197</v>
      </c>
      <c r="C103" s="40" t="s">
        <v>251</v>
      </c>
      <c r="D103" s="26">
        <v>119</v>
      </c>
      <c r="E103" s="31">
        <v>300</v>
      </c>
      <c r="F103" s="31">
        <f t="shared" ref="F103:H107" si="7">SUM(E103)*1.042</f>
        <v>312.60000000000002</v>
      </c>
      <c r="G103" s="31">
        <f t="shared" si="7"/>
        <v>325.72920000000005</v>
      </c>
      <c r="H103" s="31">
        <f t="shared" si="7"/>
        <v>339.40982640000004</v>
      </c>
      <c r="I103" s="28">
        <f t="shared" ref="I103:I108" si="8">SUM(E103:H103)</f>
        <v>1277.7390264000001</v>
      </c>
      <c r="J103" s="6"/>
    </row>
    <row r="104" spans="1:11">
      <c r="A104" s="24" t="s">
        <v>138</v>
      </c>
      <c r="B104" s="24" t="s">
        <v>197</v>
      </c>
      <c r="C104" s="40" t="s">
        <v>252</v>
      </c>
      <c r="D104" s="26">
        <v>136</v>
      </c>
      <c r="E104" s="31">
        <v>60</v>
      </c>
      <c r="F104" s="31">
        <f t="shared" si="7"/>
        <v>62.52</v>
      </c>
      <c r="G104" s="31">
        <f t="shared" si="7"/>
        <v>65.145840000000007</v>
      </c>
      <c r="H104" s="31">
        <f t="shared" si="7"/>
        <v>67.881965280000003</v>
      </c>
      <c r="I104" s="28">
        <f t="shared" si="8"/>
        <v>255.54780528000001</v>
      </c>
      <c r="J104" s="6"/>
    </row>
    <row r="105" spans="1:11">
      <c r="A105" s="24" t="s">
        <v>249</v>
      </c>
      <c r="B105" s="24" t="s">
        <v>197</v>
      </c>
      <c r="C105" s="40" t="s">
        <v>253</v>
      </c>
      <c r="D105" s="26">
        <v>108</v>
      </c>
      <c r="E105" s="31">
        <v>40</v>
      </c>
      <c r="F105" s="31">
        <f t="shared" si="7"/>
        <v>41.68</v>
      </c>
      <c r="G105" s="31">
        <f t="shared" si="7"/>
        <v>43.43056</v>
      </c>
      <c r="H105" s="31">
        <f t="shared" si="7"/>
        <v>45.254643520000002</v>
      </c>
      <c r="I105" s="28">
        <f t="shared" si="8"/>
        <v>170.36520352000002</v>
      </c>
      <c r="J105" s="6"/>
    </row>
    <row r="106" spans="1:11">
      <c r="A106" s="24" t="s">
        <v>250</v>
      </c>
      <c r="B106" s="24" t="s">
        <v>197</v>
      </c>
      <c r="C106" s="40" t="s">
        <v>254</v>
      </c>
      <c r="D106" s="26">
        <v>163</v>
      </c>
      <c r="E106" s="31">
        <v>610</v>
      </c>
      <c r="F106" s="31">
        <f t="shared" si="7"/>
        <v>635.62</v>
      </c>
      <c r="G106" s="31">
        <f t="shared" si="7"/>
        <v>662.31604000000004</v>
      </c>
      <c r="H106" s="31">
        <f t="shared" si="7"/>
        <v>690.13331368000001</v>
      </c>
      <c r="I106" s="28">
        <f t="shared" si="8"/>
        <v>2598.0693536799999</v>
      </c>
      <c r="J106" s="6"/>
    </row>
    <row r="107" spans="1:11">
      <c r="A107" s="24" t="s">
        <v>255</v>
      </c>
      <c r="B107" s="24" t="s">
        <v>197</v>
      </c>
      <c r="C107" s="40" t="s">
        <v>257</v>
      </c>
      <c r="D107" s="26">
        <v>133</v>
      </c>
      <c r="E107" s="31">
        <v>400</v>
      </c>
      <c r="F107" s="31">
        <f t="shared" si="7"/>
        <v>416.8</v>
      </c>
      <c r="G107" s="31">
        <f t="shared" si="7"/>
        <v>434.30560000000003</v>
      </c>
      <c r="H107" s="31">
        <f t="shared" si="7"/>
        <v>452.54643520000002</v>
      </c>
      <c r="I107" s="28">
        <f t="shared" si="8"/>
        <v>1703.6520351999998</v>
      </c>
      <c r="J107" s="6"/>
      <c r="K107" t="s">
        <v>60</v>
      </c>
    </row>
    <row r="108" spans="1:11">
      <c r="A108" s="24" t="s">
        <v>256</v>
      </c>
      <c r="B108" s="24" t="s">
        <v>197</v>
      </c>
      <c r="C108" s="40" t="s">
        <v>258</v>
      </c>
      <c r="D108" s="26">
        <v>138</v>
      </c>
      <c r="E108" s="31">
        <v>500</v>
      </c>
      <c r="F108" s="31">
        <f t="shared" ref="F108:H110" si="9">SUM(E108)*1.042</f>
        <v>521</v>
      </c>
      <c r="G108" s="31">
        <f t="shared" si="9"/>
        <v>542.88200000000006</v>
      </c>
      <c r="H108" s="31">
        <f t="shared" si="9"/>
        <v>565.68304400000011</v>
      </c>
      <c r="I108" s="28">
        <f t="shared" si="8"/>
        <v>2129.5650439999999</v>
      </c>
      <c r="J108" s="6"/>
    </row>
    <row r="109" spans="1:11">
      <c r="A109" s="24"/>
      <c r="B109" s="24"/>
      <c r="C109" s="41"/>
      <c r="D109" s="26"/>
      <c r="E109" s="31"/>
      <c r="F109" s="31"/>
      <c r="G109" s="31"/>
      <c r="H109" s="31"/>
      <c r="I109" s="28" t="s">
        <v>60</v>
      </c>
      <c r="J109" s="6"/>
      <c r="K109" t="s">
        <v>60</v>
      </c>
    </row>
    <row r="110" spans="1:11" ht="22.5">
      <c r="A110" s="24" t="s">
        <v>138</v>
      </c>
      <c r="B110" s="24" t="s">
        <v>197</v>
      </c>
      <c r="C110" s="40" t="s">
        <v>139</v>
      </c>
      <c r="D110" s="26">
        <v>100</v>
      </c>
      <c r="E110" s="31">
        <v>1500</v>
      </c>
      <c r="F110" s="31">
        <f t="shared" si="9"/>
        <v>1563</v>
      </c>
      <c r="G110" s="31">
        <f t="shared" si="9"/>
        <v>1628.646</v>
      </c>
      <c r="H110" s="31">
        <v>1785</v>
      </c>
      <c r="I110" s="28">
        <f>SUM(E110:H110)</f>
        <v>6476.6459999999997</v>
      </c>
      <c r="J110" s="6"/>
      <c r="K110" t="s">
        <v>60</v>
      </c>
    </row>
    <row r="111" spans="1:11">
      <c r="A111" s="24"/>
      <c r="B111" s="24"/>
      <c r="C111" s="40"/>
      <c r="D111" s="26"/>
      <c r="E111" s="31"/>
      <c r="F111" s="31"/>
      <c r="G111" s="31"/>
      <c r="H111" s="31"/>
      <c r="I111" s="28" t="s">
        <v>60</v>
      </c>
      <c r="J111" s="6"/>
    </row>
    <row r="112" spans="1:11" ht="22.5" customHeight="1">
      <c r="A112" s="24">
        <v>13210041</v>
      </c>
      <c r="B112" s="24" t="s">
        <v>197</v>
      </c>
      <c r="C112" s="40" t="s">
        <v>76</v>
      </c>
      <c r="D112" s="26">
        <v>103</v>
      </c>
      <c r="E112" s="31">
        <v>17000</v>
      </c>
      <c r="F112" s="31">
        <f t="shared" ref="F112:H114" si="10">SUM(E112)*1.042</f>
        <v>17714</v>
      </c>
      <c r="G112" s="31">
        <f t="shared" si="10"/>
        <v>18457.988000000001</v>
      </c>
      <c r="H112" s="31">
        <f t="shared" si="10"/>
        <v>19233.223496000002</v>
      </c>
      <c r="I112" s="28">
        <f>SUM(E112:H112)</f>
        <v>72405.211496000004</v>
      </c>
      <c r="J112" s="6"/>
    </row>
    <row r="113" spans="1:12">
      <c r="A113" s="24"/>
      <c r="B113" s="24"/>
      <c r="C113" s="40"/>
      <c r="D113" s="26"/>
      <c r="E113" s="31"/>
      <c r="F113" s="31"/>
      <c r="G113" s="31"/>
      <c r="H113" s="31"/>
      <c r="I113" s="28" t="s">
        <v>60</v>
      </c>
      <c r="J113" s="6"/>
    </row>
    <row r="114" spans="1:12">
      <c r="A114" s="24">
        <v>13220011</v>
      </c>
      <c r="B114" s="24" t="s">
        <v>197</v>
      </c>
      <c r="C114" s="45" t="s">
        <v>75</v>
      </c>
      <c r="D114" s="26">
        <v>100</v>
      </c>
      <c r="E114" s="31">
        <v>20</v>
      </c>
      <c r="F114" s="31">
        <v>20</v>
      </c>
      <c r="G114" s="31">
        <f t="shared" si="10"/>
        <v>20.84</v>
      </c>
      <c r="H114" s="31">
        <f t="shared" si="10"/>
        <v>21.71528</v>
      </c>
      <c r="I114" s="28">
        <f>SUM(E114:H114)</f>
        <v>82.55528000000001</v>
      </c>
      <c r="J114" s="6"/>
    </row>
    <row r="115" spans="1:12">
      <c r="A115" s="24"/>
      <c r="B115" s="24"/>
      <c r="C115" s="40"/>
      <c r="D115" s="26"/>
      <c r="E115" s="31"/>
      <c r="F115" s="31"/>
      <c r="G115" s="31"/>
      <c r="H115" s="31"/>
      <c r="I115" s="28" t="s">
        <v>60</v>
      </c>
      <c r="J115" s="6"/>
    </row>
    <row r="116" spans="1:12" ht="22.5">
      <c r="A116" s="24">
        <v>16100111</v>
      </c>
      <c r="B116" s="24" t="s">
        <v>197</v>
      </c>
      <c r="C116" s="40" t="s">
        <v>77</v>
      </c>
      <c r="D116" s="26">
        <v>100</v>
      </c>
      <c r="E116" s="31">
        <v>20</v>
      </c>
      <c r="F116" s="31">
        <f>SUM(E116)*1.042</f>
        <v>20.84</v>
      </c>
      <c r="G116" s="31">
        <v>22</v>
      </c>
      <c r="H116" s="31">
        <f>SUM(G116)*1.042</f>
        <v>22.923999999999999</v>
      </c>
      <c r="I116" s="28">
        <f>SUM(E116:H116)</f>
        <v>85.76400000000001</v>
      </c>
      <c r="J116" s="6"/>
    </row>
    <row r="117" spans="1:12" ht="22.5">
      <c r="A117" s="24">
        <v>16100121</v>
      </c>
      <c r="B117" s="24" t="s">
        <v>197</v>
      </c>
      <c r="C117" s="40" t="s">
        <v>78</v>
      </c>
      <c r="D117" s="26">
        <v>100</v>
      </c>
      <c r="E117" s="31">
        <v>20</v>
      </c>
      <c r="F117" s="31">
        <f>SUM(E117)*1.042</f>
        <v>20.84</v>
      </c>
      <c r="G117" s="31">
        <v>22</v>
      </c>
      <c r="H117" s="31">
        <f>SUM(G117)*1.042</f>
        <v>22.923999999999999</v>
      </c>
      <c r="I117" s="28">
        <f>SUM(E117:H117)</f>
        <v>85.76400000000001</v>
      </c>
      <c r="J117" s="6"/>
    </row>
    <row r="118" spans="1:12">
      <c r="A118" s="24"/>
      <c r="B118" s="24" t="s">
        <v>60</v>
      </c>
      <c r="C118" s="40" t="s">
        <v>60</v>
      </c>
      <c r="D118" s="26"/>
      <c r="E118" s="31"/>
      <c r="F118" s="31"/>
      <c r="G118" s="31"/>
      <c r="H118" s="31"/>
      <c r="I118" s="28" t="s">
        <v>60</v>
      </c>
      <c r="J118" s="6"/>
    </row>
    <row r="119" spans="1:12" ht="24.75" customHeight="1">
      <c r="A119" s="24" t="s">
        <v>214</v>
      </c>
      <c r="B119" s="24" t="s">
        <v>197</v>
      </c>
      <c r="C119" s="40" t="s">
        <v>79</v>
      </c>
      <c r="D119" s="26">
        <v>100</v>
      </c>
      <c r="E119" s="31">
        <v>50000</v>
      </c>
      <c r="F119" s="31">
        <f>SUM(E119)*1.042</f>
        <v>52100</v>
      </c>
      <c r="G119" s="31">
        <f>SUM(F119)*1.042</f>
        <v>54288.200000000004</v>
      </c>
      <c r="H119" s="31">
        <f>SUM(G119)*1.042</f>
        <v>56568.304400000008</v>
      </c>
      <c r="I119" s="28">
        <f>SUM(E119:H119)</f>
        <v>212956.50440000003</v>
      </c>
      <c r="J119" s="6"/>
    </row>
    <row r="120" spans="1:12" ht="21.75" customHeight="1">
      <c r="A120" s="24" t="s">
        <v>215</v>
      </c>
      <c r="B120" s="24" t="s">
        <v>197</v>
      </c>
      <c r="C120" s="40" t="s">
        <v>79</v>
      </c>
      <c r="D120" s="26">
        <v>101</v>
      </c>
      <c r="E120" s="31">
        <f>SUM(E119)*0.25</f>
        <v>12500</v>
      </c>
      <c r="F120" s="31">
        <f>SUM(F119)*0.25</f>
        <v>13025</v>
      </c>
      <c r="G120" s="31">
        <f>SUM(G119)*0.25</f>
        <v>13572.050000000001</v>
      </c>
      <c r="H120" s="31">
        <f>SUM(H119)*0.25</f>
        <v>14142.076100000002</v>
      </c>
      <c r="I120" s="28">
        <f>SUM(E120:H120)</f>
        <v>53239.126100000009</v>
      </c>
      <c r="J120" s="6"/>
      <c r="K120" t="s">
        <v>60</v>
      </c>
    </row>
    <row r="121" spans="1:12" ht="24.75" customHeight="1">
      <c r="A121" s="24" t="s">
        <v>216</v>
      </c>
      <c r="B121" s="24" t="s">
        <v>197</v>
      </c>
      <c r="C121" s="40" t="s">
        <v>79</v>
      </c>
      <c r="D121" s="26">
        <v>102</v>
      </c>
      <c r="E121" s="31">
        <f>SUM(E119)*0.15</f>
        <v>7500</v>
      </c>
      <c r="F121" s="31">
        <f>SUM(F119)*0.15</f>
        <v>7815</v>
      </c>
      <c r="G121" s="31">
        <f>SUM(G119)*0.15</f>
        <v>8143.2300000000005</v>
      </c>
      <c r="H121" s="31">
        <f>SUM(H119)*0.15</f>
        <v>8485.2456600000005</v>
      </c>
      <c r="I121" s="28">
        <f>SUM(E121:H121)</f>
        <v>31943.47566</v>
      </c>
      <c r="J121" s="6"/>
      <c r="L121" t="s">
        <v>60</v>
      </c>
    </row>
    <row r="122" spans="1:12">
      <c r="A122" s="24"/>
      <c r="B122" s="24"/>
      <c r="C122" s="40" t="s">
        <v>60</v>
      </c>
      <c r="D122" s="26"/>
      <c r="E122" s="31"/>
      <c r="F122" s="31"/>
      <c r="G122" s="31"/>
      <c r="H122" s="31"/>
      <c r="I122" s="28" t="s">
        <v>60</v>
      </c>
      <c r="J122" s="6"/>
    </row>
    <row r="123" spans="1:12" ht="25.5" customHeight="1">
      <c r="A123" s="24">
        <v>17180131</v>
      </c>
      <c r="B123" s="24" t="s">
        <v>197</v>
      </c>
      <c r="C123" s="40" t="s">
        <v>80</v>
      </c>
      <c r="D123" s="26">
        <v>100</v>
      </c>
      <c r="E123" s="31">
        <v>2500</v>
      </c>
      <c r="F123" s="31">
        <f t="shared" ref="F123:H124" si="11">SUM(E123)*1.042</f>
        <v>2605</v>
      </c>
      <c r="G123" s="31">
        <f t="shared" si="11"/>
        <v>2714.4100000000003</v>
      </c>
      <c r="H123" s="31">
        <f t="shared" si="11"/>
        <v>2828.4152200000003</v>
      </c>
      <c r="I123" s="28">
        <f>SUM(E123:H123)</f>
        <v>10647.825220000001</v>
      </c>
      <c r="J123" s="6"/>
    </row>
    <row r="124" spans="1:12" ht="27.75" customHeight="1">
      <c r="A124" s="24">
        <v>17180141</v>
      </c>
      <c r="B124" s="24" t="s">
        <v>197</v>
      </c>
      <c r="C124" s="40" t="s">
        <v>81</v>
      </c>
      <c r="D124" s="26">
        <v>100</v>
      </c>
      <c r="E124" s="31">
        <v>2600</v>
      </c>
      <c r="F124" s="31">
        <f t="shared" si="11"/>
        <v>2709.2000000000003</v>
      </c>
      <c r="G124" s="31">
        <f t="shared" si="11"/>
        <v>2822.9864000000002</v>
      </c>
      <c r="H124" s="31">
        <f t="shared" si="11"/>
        <v>2941.5518288000003</v>
      </c>
      <c r="I124" s="28">
        <f>SUM(E124:H124)</f>
        <v>11073.738228800001</v>
      </c>
      <c r="J124" s="6"/>
    </row>
    <row r="125" spans="1:12">
      <c r="A125" s="24"/>
      <c r="B125" s="24"/>
      <c r="C125" s="40"/>
      <c r="D125" s="26"/>
      <c r="E125" s="31"/>
      <c r="F125" s="31"/>
      <c r="G125" s="31"/>
      <c r="H125" s="31"/>
      <c r="I125" s="28" t="s">
        <v>60</v>
      </c>
      <c r="J125" s="6"/>
    </row>
    <row r="126" spans="1:12" ht="22.5">
      <c r="A126" s="24" t="s">
        <v>211</v>
      </c>
      <c r="B126" s="24" t="s">
        <v>197</v>
      </c>
      <c r="C126" s="40" t="s">
        <v>82</v>
      </c>
      <c r="D126" s="26">
        <v>100</v>
      </c>
      <c r="E126" s="31">
        <v>15</v>
      </c>
      <c r="F126" s="31">
        <f>SUM(E126)*1.042</f>
        <v>15.63</v>
      </c>
      <c r="G126" s="31">
        <f>SUM(F126)*1.042</f>
        <v>16.286460000000002</v>
      </c>
      <c r="H126" s="31">
        <f>SUM(G126)*1.042</f>
        <v>16.970491320000001</v>
      </c>
      <c r="I126" s="28">
        <f>SUM(E126:H126)</f>
        <v>63.886951320000001</v>
      </c>
      <c r="J126" s="6"/>
    </row>
    <row r="127" spans="1:12" ht="22.5">
      <c r="A127" s="24" t="s">
        <v>212</v>
      </c>
      <c r="B127" s="24" t="s">
        <v>197</v>
      </c>
      <c r="C127" s="40" t="s">
        <v>82</v>
      </c>
      <c r="D127" s="26">
        <v>101</v>
      </c>
      <c r="E127" s="31">
        <f>SUM(E126)*0.25</f>
        <v>3.75</v>
      </c>
      <c r="F127" s="31">
        <f>SUM(F126)*0.25</f>
        <v>3.9075000000000002</v>
      </c>
      <c r="G127" s="31">
        <f>SUM(G126)*0.25</f>
        <v>4.0716150000000004</v>
      </c>
      <c r="H127" s="31">
        <f>SUM(H126)*0.25</f>
        <v>4.2426228300000002</v>
      </c>
      <c r="I127" s="28">
        <f>SUM(E127:H127)</f>
        <v>15.97173783</v>
      </c>
      <c r="J127" s="6"/>
    </row>
    <row r="128" spans="1:12" ht="22.5">
      <c r="A128" s="24" t="s">
        <v>213</v>
      </c>
      <c r="B128" s="24" t="s">
        <v>197</v>
      </c>
      <c r="C128" s="40" t="s">
        <v>82</v>
      </c>
      <c r="D128" s="26">
        <v>102</v>
      </c>
      <c r="E128" s="31">
        <f>SUM(E126)*0.15</f>
        <v>2.25</v>
      </c>
      <c r="F128" s="31">
        <f>SUM(F126)*0.15</f>
        <v>2.3445</v>
      </c>
      <c r="G128" s="31">
        <f>SUM(G126)*0.15</f>
        <v>2.4429690000000002</v>
      </c>
      <c r="H128" s="31">
        <f>SUM(H126)*0.15</f>
        <v>2.5455736980000001</v>
      </c>
      <c r="I128" s="28">
        <f>SUM(E128:H128)</f>
        <v>9.5830426979999999</v>
      </c>
      <c r="J128" s="6"/>
      <c r="K128" t="s">
        <v>60</v>
      </c>
    </row>
    <row r="129" spans="1:12">
      <c r="A129" s="20"/>
      <c r="B129" s="20"/>
      <c r="C129" s="20"/>
      <c r="D129" s="26"/>
      <c r="E129" s="31"/>
      <c r="F129" s="31"/>
      <c r="G129" s="31"/>
      <c r="H129" s="31"/>
      <c r="I129" s="28" t="s">
        <v>60</v>
      </c>
      <c r="J129" s="6"/>
    </row>
    <row r="130" spans="1:12" ht="22.5" customHeight="1">
      <c r="A130" s="24">
        <v>17180221</v>
      </c>
      <c r="B130" s="24" t="s">
        <v>197</v>
      </c>
      <c r="C130" s="40" t="s">
        <v>286</v>
      </c>
      <c r="D130" s="26">
        <v>139</v>
      </c>
      <c r="E130" s="31">
        <v>70</v>
      </c>
      <c r="F130" s="31">
        <f t="shared" ref="F130:H131" si="12">SUM(E130)*1.042</f>
        <v>72.94</v>
      </c>
      <c r="G130" s="31">
        <f t="shared" si="12"/>
        <v>76.003479999999996</v>
      </c>
      <c r="H130" s="31">
        <f t="shared" si="12"/>
        <v>79.195626160000003</v>
      </c>
      <c r="I130" s="28">
        <f>SUM(E130:H130)</f>
        <v>298.13910615999998</v>
      </c>
      <c r="J130" s="6"/>
      <c r="K130" t="s">
        <v>60</v>
      </c>
    </row>
    <row r="131" spans="1:12" ht="21.75" customHeight="1">
      <c r="A131" s="24">
        <v>17180261</v>
      </c>
      <c r="B131" s="24" t="s">
        <v>197</v>
      </c>
      <c r="C131" s="40" t="s">
        <v>84</v>
      </c>
      <c r="D131" s="26">
        <v>139</v>
      </c>
      <c r="E131" s="31">
        <v>600</v>
      </c>
      <c r="F131" s="31">
        <f t="shared" si="12"/>
        <v>625.20000000000005</v>
      </c>
      <c r="G131" s="31">
        <f t="shared" si="12"/>
        <v>651.4584000000001</v>
      </c>
      <c r="H131" s="31">
        <f t="shared" si="12"/>
        <v>678.81965280000009</v>
      </c>
      <c r="I131" s="28">
        <f>SUM(E131:H131)</f>
        <v>2555.4780528000001</v>
      </c>
      <c r="J131" s="6"/>
    </row>
    <row r="132" spans="1:12">
      <c r="A132" s="24"/>
      <c r="B132" s="24"/>
      <c r="C132" s="40"/>
      <c r="D132" s="26"/>
      <c r="E132" s="31"/>
      <c r="F132" s="31"/>
      <c r="G132" s="31"/>
      <c r="H132" s="31"/>
      <c r="I132" s="28" t="s">
        <v>60</v>
      </c>
      <c r="J132" s="6"/>
    </row>
    <row r="133" spans="1:12">
      <c r="A133" s="24" t="s">
        <v>174</v>
      </c>
      <c r="B133" s="24" t="s">
        <v>197</v>
      </c>
      <c r="C133" s="41" t="s">
        <v>26</v>
      </c>
      <c r="D133" s="26">
        <v>138</v>
      </c>
      <c r="E133" s="31">
        <v>7000</v>
      </c>
      <c r="F133" s="31">
        <v>5600</v>
      </c>
      <c r="G133" s="31">
        <f t="shared" ref="G133:G147" si="13">SUM(F133)*1.042</f>
        <v>5835.2</v>
      </c>
      <c r="H133" s="31">
        <f t="shared" ref="H133:H147" si="14">SUM(G133)*1.042</f>
        <v>6080.2784000000001</v>
      </c>
      <c r="I133" s="28">
        <f t="shared" ref="I133:I149" si="15">SUM(E133:H133)</f>
        <v>24515.4784</v>
      </c>
      <c r="J133" s="6"/>
    </row>
    <row r="134" spans="1:12">
      <c r="A134" s="24" t="s">
        <v>175</v>
      </c>
      <c r="B134" s="24" t="s">
        <v>197</v>
      </c>
      <c r="C134" s="41" t="s">
        <v>27</v>
      </c>
      <c r="D134" s="26">
        <v>138</v>
      </c>
      <c r="E134" s="31">
        <v>750</v>
      </c>
      <c r="F134" s="31">
        <f t="shared" ref="F134:F147" si="16">SUM(E134)*1.042</f>
        <v>781.5</v>
      </c>
      <c r="G134" s="31">
        <f t="shared" si="13"/>
        <v>814.32299999999998</v>
      </c>
      <c r="H134" s="31">
        <f t="shared" si="14"/>
        <v>848.52456600000005</v>
      </c>
      <c r="I134" s="28">
        <f t="shared" si="15"/>
        <v>3194.3475659999999</v>
      </c>
      <c r="J134" s="6"/>
    </row>
    <row r="135" spans="1:12">
      <c r="A135" s="24" t="s">
        <v>176</v>
      </c>
      <c r="B135" s="24" t="s">
        <v>197</v>
      </c>
      <c r="C135" s="41" t="s">
        <v>28</v>
      </c>
      <c r="D135" s="26">
        <v>138</v>
      </c>
      <c r="E135" s="31">
        <v>100</v>
      </c>
      <c r="F135" s="31">
        <f t="shared" si="16"/>
        <v>104.2</v>
      </c>
      <c r="G135" s="31">
        <f t="shared" si="13"/>
        <v>108.57640000000001</v>
      </c>
      <c r="H135" s="31">
        <f t="shared" si="14"/>
        <v>113.1366088</v>
      </c>
      <c r="I135" s="28">
        <f t="shared" si="15"/>
        <v>425.91300879999994</v>
      </c>
      <c r="J135" s="6"/>
    </row>
    <row r="136" spans="1:12">
      <c r="A136" s="24" t="s">
        <v>177</v>
      </c>
      <c r="B136" s="24" t="s">
        <v>197</v>
      </c>
      <c r="C136" s="41" t="s">
        <v>29</v>
      </c>
      <c r="D136" s="26">
        <v>138</v>
      </c>
      <c r="E136" s="31">
        <v>180</v>
      </c>
      <c r="F136" s="31">
        <f t="shared" si="16"/>
        <v>187.56</v>
      </c>
      <c r="G136" s="31">
        <f t="shared" si="13"/>
        <v>195.43752000000001</v>
      </c>
      <c r="H136" s="31">
        <f t="shared" si="14"/>
        <v>203.64589584000001</v>
      </c>
      <c r="I136" s="28">
        <f t="shared" si="15"/>
        <v>766.64341583999999</v>
      </c>
      <c r="J136" s="6"/>
    </row>
    <row r="137" spans="1:12">
      <c r="A137" s="24" t="s">
        <v>178</v>
      </c>
      <c r="B137" s="24" t="s">
        <v>197</v>
      </c>
      <c r="C137" s="41" t="s">
        <v>30</v>
      </c>
      <c r="D137" s="26">
        <v>138</v>
      </c>
      <c r="E137" s="31">
        <v>2000</v>
      </c>
      <c r="F137" s="31">
        <f t="shared" si="16"/>
        <v>2084</v>
      </c>
      <c r="G137" s="31">
        <f t="shared" si="13"/>
        <v>2171.5280000000002</v>
      </c>
      <c r="H137" s="31">
        <v>1217</v>
      </c>
      <c r="I137" s="28">
        <f t="shared" si="15"/>
        <v>7472.5280000000002</v>
      </c>
      <c r="J137" s="11"/>
    </row>
    <row r="138" spans="1:12">
      <c r="A138" s="24" t="s">
        <v>179</v>
      </c>
      <c r="B138" s="24" t="s">
        <v>197</v>
      </c>
      <c r="C138" s="41" t="s">
        <v>31</v>
      </c>
      <c r="D138" s="26">
        <v>138</v>
      </c>
      <c r="E138" s="31">
        <v>210</v>
      </c>
      <c r="F138" s="31">
        <f t="shared" si="16"/>
        <v>218.82000000000002</v>
      </c>
      <c r="G138" s="31">
        <f t="shared" si="13"/>
        <v>228.01044000000002</v>
      </c>
      <c r="H138" s="31">
        <f t="shared" si="14"/>
        <v>237.58687848000002</v>
      </c>
      <c r="I138" s="28">
        <f t="shared" si="15"/>
        <v>894.41731848000006</v>
      </c>
      <c r="J138" s="6"/>
    </row>
    <row r="139" spans="1:12">
      <c r="A139" s="24" t="s">
        <v>180</v>
      </c>
      <c r="B139" s="24" t="s">
        <v>197</v>
      </c>
      <c r="C139" s="41" t="s">
        <v>32</v>
      </c>
      <c r="D139" s="26">
        <v>138</v>
      </c>
      <c r="E139" s="31">
        <v>7000</v>
      </c>
      <c r="F139" s="31">
        <f t="shared" si="16"/>
        <v>7294</v>
      </c>
      <c r="G139" s="31">
        <f t="shared" si="13"/>
        <v>7600.348</v>
      </c>
      <c r="H139" s="31">
        <f t="shared" si="14"/>
        <v>7919.5626160000002</v>
      </c>
      <c r="I139" s="28">
        <f t="shared" si="15"/>
        <v>29813.910615999997</v>
      </c>
      <c r="J139" s="6"/>
    </row>
    <row r="140" spans="1:12">
      <c r="A140" s="24" t="s">
        <v>181</v>
      </c>
      <c r="B140" s="24" t="s">
        <v>197</v>
      </c>
      <c r="C140" s="41" t="s">
        <v>33</v>
      </c>
      <c r="D140" s="26">
        <v>138</v>
      </c>
      <c r="E140" s="31">
        <v>6000</v>
      </c>
      <c r="F140" s="31">
        <f t="shared" si="16"/>
        <v>6252</v>
      </c>
      <c r="G140" s="31">
        <f t="shared" si="13"/>
        <v>6514.5839999999998</v>
      </c>
      <c r="H140" s="31">
        <f t="shared" si="14"/>
        <v>6788.1965280000004</v>
      </c>
      <c r="I140" s="28">
        <f t="shared" si="15"/>
        <v>25554.780527999999</v>
      </c>
      <c r="J140" s="6"/>
      <c r="L140" t="s">
        <v>60</v>
      </c>
    </row>
    <row r="141" spans="1:12" ht="16.5" customHeight="1">
      <c r="A141" s="24" t="s">
        <v>182</v>
      </c>
      <c r="B141" s="24" t="s">
        <v>197</v>
      </c>
      <c r="C141" s="41" t="s">
        <v>34</v>
      </c>
      <c r="D141" s="26">
        <v>138</v>
      </c>
      <c r="E141" s="31">
        <v>120000</v>
      </c>
      <c r="F141" s="31">
        <f t="shared" si="16"/>
        <v>125040</v>
      </c>
      <c r="G141" s="31">
        <f t="shared" si="13"/>
        <v>130291.68000000001</v>
      </c>
      <c r="H141" s="31">
        <f t="shared" si="14"/>
        <v>135763.93056000001</v>
      </c>
      <c r="I141" s="28">
        <f t="shared" si="15"/>
        <v>511095.61056</v>
      </c>
      <c r="J141" s="6"/>
    </row>
    <row r="142" spans="1:12" ht="22.5">
      <c r="A142" s="24" t="s">
        <v>183</v>
      </c>
      <c r="B142" s="24" t="s">
        <v>197</v>
      </c>
      <c r="C142" s="41" t="s">
        <v>35</v>
      </c>
      <c r="D142" s="26">
        <v>138</v>
      </c>
      <c r="E142" s="31">
        <v>158</v>
      </c>
      <c r="F142" s="31">
        <f t="shared" si="16"/>
        <v>164.636</v>
      </c>
      <c r="G142" s="31">
        <f t="shared" si="13"/>
        <v>171.550712</v>
      </c>
      <c r="H142" s="31">
        <f t="shared" si="14"/>
        <v>178.75584190400002</v>
      </c>
      <c r="I142" s="28">
        <f>SUM(E142:H142)</f>
        <v>672.94255390399996</v>
      </c>
      <c r="J142" s="6"/>
      <c r="L142" t="s">
        <v>60</v>
      </c>
    </row>
    <row r="143" spans="1:12" ht="22.5">
      <c r="A143" s="24" t="s">
        <v>184</v>
      </c>
      <c r="B143" s="24" t="s">
        <v>197</v>
      </c>
      <c r="C143" s="41" t="s">
        <v>36</v>
      </c>
      <c r="D143" s="26">
        <v>138</v>
      </c>
      <c r="E143" s="31">
        <v>200</v>
      </c>
      <c r="F143" s="31">
        <f t="shared" si="16"/>
        <v>208.4</v>
      </c>
      <c r="G143" s="31">
        <f t="shared" si="13"/>
        <v>217.15280000000001</v>
      </c>
      <c r="H143" s="31">
        <f t="shared" si="14"/>
        <v>226.27321760000001</v>
      </c>
      <c r="I143" s="28">
        <f t="shared" si="15"/>
        <v>851.82601759999989</v>
      </c>
      <c r="J143" s="6"/>
    </row>
    <row r="144" spans="1:12" ht="22.5">
      <c r="A144" s="24" t="s">
        <v>185</v>
      </c>
      <c r="B144" s="24" t="s">
        <v>197</v>
      </c>
      <c r="C144" s="41" t="s">
        <v>37</v>
      </c>
      <c r="D144" s="26">
        <v>138</v>
      </c>
      <c r="E144" s="31">
        <v>3200</v>
      </c>
      <c r="F144" s="31">
        <f t="shared" si="16"/>
        <v>3334.4</v>
      </c>
      <c r="G144" s="31">
        <f t="shared" si="13"/>
        <v>3474.4448000000002</v>
      </c>
      <c r="H144" s="31">
        <f t="shared" si="14"/>
        <v>3620.3714816000002</v>
      </c>
      <c r="I144" s="28">
        <f t="shared" si="15"/>
        <v>13629.216281599998</v>
      </c>
      <c r="J144" s="6"/>
    </row>
    <row r="145" spans="1:12" ht="22.5">
      <c r="A145" s="24" t="s">
        <v>186</v>
      </c>
      <c r="B145" s="24" t="s">
        <v>197</v>
      </c>
      <c r="C145" s="41" t="s">
        <v>38</v>
      </c>
      <c r="D145" s="26">
        <v>138</v>
      </c>
      <c r="E145" s="31">
        <v>1600</v>
      </c>
      <c r="F145" s="31">
        <f t="shared" si="16"/>
        <v>1667.2</v>
      </c>
      <c r="G145" s="31">
        <f t="shared" si="13"/>
        <v>1737.2224000000001</v>
      </c>
      <c r="H145" s="31">
        <f t="shared" si="14"/>
        <v>1810.1857408000001</v>
      </c>
      <c r="I145" s="28">
        <f t="shared" si="15"/>
        <v>6814.6081407999991</v>
      </c>
      <c r="J145" s="6"/>
    </row>
    <row r="146" spans="1:12" ht="22.5">
      <c r="A146" s="24" t="s">
        <v>187</v>
      </c>
      <c r="B146" s="24" t="s">
        <v>197</v>
      </c>
      <c r="C146" s="41" t="s">
        <v>39</v>
      </c>
      <c r="D146" s="26">
        <v>138</v>
      </c>
      <c r="E146" s="31">
        <v>120</v>
      </c>
      <c r="F146" s="31">
        <f t="shared" si="16"/>
        <v>125.04</v>
      </c>
      <c r="G146" s="31">
        <f t="shared" si="13"/>
        <v>130.29168000000001</v>
      </c>
      <c r="H146" s="31">
        <f t="shared" si="14"/>
        <v>135.76393056000001</v>
      </c>
      <c r="I146" s="28">
        <f t="shared" si="15"/>
        <v>511.09561056000001</v>
      </c>
      <c r="J146" s="6"/>
    </row>
    <row r="147" spans="1:12" ht="22.5">
      <c r="A147" s="24" t="s">
        <v>188</v>
      </c>
      <c r="B147" s="24" t="s">
        <v>197</v>
      </c>
      <c r="C147" s="41" t="s">
        <v>40</v>
      </c>
      <c r="D147" s="26">
        <v>138</v>
      </c>
      <c r="E147" s="31">
        <v>450</v>
      </c>
      <c r="F147" s="31">
        <f t="shared" si="16"/>
        <v>468.90000000000003</v>
      </c>
      <c r="G147" s="31">
        <f t="shared" si="13"/>
        <v>488.59380000000004</v>
      </c>
      <c r="H147" s="31">
        <f t="shared" si="14"/>
        <v>509.11473960000006</v>
      </c>
      <c r="I147" s="28">
        <f t="shared" si="15"/>
        <v>1916.6085396000003</v>
      </c>
      <c r="J147" s="6"/>
    </row>
    <row r="148" spans="1:12">
      <c r="A148" s="24"/>
      <c r="B148" s="24"/>
      <c r="C148" s="41"/>
      <c r="D148" s="26"/>
      <c r="E148" s="31"/>
      <c r="F148" s="31"/>
      <c r="G148" s="31"/>
      <c r="H148" s="31"/>
      <c r="I148" s="28" t="s">
        <v>60</v>
      </c>
      <c r="J148" s="6"/>
    </row>
    <row r="149" spans="1:12" ht="24" customHeight="1">
      <c r="A149" s="24">
        <v>17180411</v>
      </c>
      <c r="B149" s="24" t="s">
        <v>197</v>
      </c>
      <c r="C149" s="40" t="s">
        <v>85</v>
      </c>
      <c r="D149" s="26">
        <v>135</v>
      </c>
      <c r="E149" s="31">
        <v>4000</v>
      </c>
      <c r="F149" s="31">
        <f>SUM(E149)*1.042</f>
        <v>4168</v>
      </c>
      <c r="G149" s="31">
        <f>SUM(F149)*1.042</f>
        <v>4343.0560000000005</v>
      </c>
      <c r="H149" s="31">
        <f>SUM(G149)*1.042</f>
        <v>4525.4643520000009</v>
      </c>
      <c r="I149" s="28">
        <f t="shared" si="15"/>
        <v>17036.520352</v>
      </c>
      <c r="J149" s="6"/>
    </row>
    <row r="150" spans="1:12">
      <c r="A150" s="24"/>
      <c r="B150" s="24"/>
      <c r="C150" s="40"/>
      <c r="D150" s="26"/>
      <c r="E150" s="31"/>
      <c r="F150" s="31"/>
      <c r="G150" s="31"/>
      <c r="H150" s="31"/>
      <c r="I150" s="28" t="s">
        <v>60</v>
      </c>
      <c r="J150" s="6"/>
    </row>
    <row r="151" spans="1:12">
      <c r="A151" s="24">
        <v>17180511</v>
      </c>
      <c r="B151" s="24" t="s">
        <v>197</v>
      </c>
      <c r="C151" s="40" t="s">
        <v>86</v>
      </c>
      <c r="D151" s="26">
        <v>136</v>
      </c>
      <c r="E151" s="31">
        <v>10000</v>
      </c>
      <c r="F151" s="31">
        <v>12000</v>
      </c>
      <c r="G151" s="31">
        <v>15000</v>
      </c>
      <c r="H151" s="31">
        <v>16000</v>
      </c>
      <c r="I151" s="28">
        <f>SUM(E151:H151)</f>
        <v>53000</v>
      </c>
      <c r="J151" s="6"/>
    </row>
    <row r="152" spans="1:12">
      <c r="A152" s="24"/>
      <c r="B152" s="24"/>
      <c r="C152" s="40"/>
      <c r="D152" s="26"/>
      <c r="E152" s="31"/>
      <c r="F152" s="31"/>
      <c r="G152" s="31"/>
      <c r="H152" s="31"/>
      <c r="I152" s="28" t="s">
        <v>60</v>
      </c>
      <c r="J152" s="6"/>
    </row>
    <row r="153" spans="1:12" ht="21.75" customHeight="1">
      <c r="A153" s="24">
        <v>17180521</v>
      </c>
      <c r="B153" s="24" t="s">
        <v>197</v>
      </c>
      <c r="C153" s="40" t="s">
        <v>87</v>
      </c>
      <c r="D153" s="26">
        <v>137</v>
      </c>
      <c r="E153" s="31">
        <v>5</v>
      </c>
      <c r="F153" s="31">
        <f>SUM(E153)*1.042</f>
        <v>5.21</v>
      </c>
      <c r="G153" s="31">
        <f>SUM(F153)*1.042</f>
        <v>5.42882</v>
      </c>
      <c r="H153" s="31">
        <f>SUM(G153)*1.042</f>
        <v>5.6568304400000002</v>
      </c>
      <c r="I153" s="28">
        <f>SUM(E153:H153)</f>
        <v>21.295650440000003</v>
      </c>
      <c r="J153" s="6"/>
    </row>
    <row r="154" spans="1:12" ht="12.75" customHeight="1">
      <c r="A154" s="24"/>
      <c r="B154" s="24"/>
      <c r="C154" s="40"/>
      <c r="D154" s="26"/>
      <c r="E154" s="31"/>
      <c r="F154" s="31"/>
      <c r="G154" s="31"/>
      <c r="H154" s="31"/>
      <c r="I154" s="28" t="s">
        <v>60</v>
      </c>
      <c r="J154" s="6"/>
    </row>
    <row r="155" spans="1:12" ht="24.75" customHeight="1">
      <c r="A155" s="29">
        <v>17180531</v>
      </c>
      <c r="B155" s="24" t="s">
        <v>197</v>
      </c>
      <c r="C155" s="30" t="s">
        <v>140</v>
      </c>
      <c r="D155" s="26">
        <v>137</v>
      </c>
      <c r="E155" s="31">
        <v>4000</v>
      </c>
      <c r="F155" s="31">
        <f>SUM(E155)*1.042</f>
        <v>4168</v>
      </c>
      <c r="G155" s="31">
        <f>SUM(F155)*1.042</f>
        <v>4343.0560000000005</v>
      </c>
      <c r="H155" s="31">
        <f>SUM(G155)*1.042</f>
        <v>4525.4643520000009</v>
      </c>
      <c r="I155" s="28">
        <f>SUM(E155:H155)</f>
        <v>17036.520352</v>
      </c>
      <c r="J155" s="6"/>
      <c r="K155" t="s">
        <v>60</v>
      </c>
      <c r="L155" t="s">
        <v>60</v>
      </c>
    </row>
    <row r="156" spans="1:12">
      <c r="A156" s="29"/>
      <c r="B156" s="29"/>
      <c r="C156" s="30"/>
      <c r="D156" s="26"/>
      <c r="E156" s="31"/>
      <c r="F156" s="31"/>
      <c r="G156" s="31"/>
      <c r="H156" s="31"/>
      <c r="I156" s="28" t="s">
        <v>60</v>
      </c>
      <c r="J156" s="6"/>
    </row>
    <row r="157" spans="1:12" ht="23.25" customHeight="1">
      <c r="A157" s="24">
        <v>17180541</v>
      </c>
      <c r="B157" s="24" t="s">
        <v>197</v>
      </c>
      <c r="C157" s="40" t="s">
        <v>88</v>
      </c>
      <c r="D157" s="26">
        <v>137</v>
      </c>
      <c r="E157" s="31">
        <v>142</v>
      </c>
      <c r="F157" s="31">
        <f>SUM(E157)*1.042</f>
        <v>147.964</v>
      </c>
      <c r="G157" s="31">
        <f>SUM(F157)*1.042</f>
        <v>154.17848800000002</v>
      </c>
      <c r="H157" s="31">
        <f>SUM(G157)*1.042</f>
        <v>160.65398449600002</v>
      </c>
      <c r="I157" s="28">
        <f>SUM(E157:H157)</f>
        <v>604.79647249599998</v>
      </c>
      <c r="J157" s="6"/>
      <c r="L157" t="s">
        <v>60</v>
      </c>
    </row>
    <row r="158" spans="1:12">
      <c r="A158" s="24"/>
      <c r="B158" s="24"/>
      <c r="C158" s="40"/>
      <c r="D158" s="26"/>
      <c r="E158" s="31"/>
      <c r="F158" s="31"/>
      <c r="G158" s="31"/>
      <c r="H158" s="31"/>
      <c r="I158" s="28" t="s">
        <v>60</v>
      </c>
      <c r="J158" s="6"/>
    </row>
    <row r="159" spans="1:12" ht="22.5" customHeight="1">
      <c r="A159" s="24">
        <v>17180591</v>
      </c>
      <c r="B159" s="24" t="s">
        <v>197</v>
      </c>
      <c r="C159" s="40" t="s">
        <v>89</v>
      </c>
      <c r="D159" s="26">
        <v>137</v>
      </c>
      <c r="E159" s="31">
        <v>76</v>
      </c>
      <c r="F159" s="31">
        <f>SUM(E159)*1.042</f>
        <v>79.192000000000007</v>
      </c>
      <c r="G159" s="31">
        <f>SUM(F159)*1.042</f>
        <v>82.51806400000001</v>
      </c>
      <c r="H159" s="31">
        <f>SUM(G159)*1.042</f>
        <v>85.983822688000018</v>
      </c>
      <c r="I159" s="28">
        <f>SUM(E159:H159)</f>
        <v>323.69388668800002</v>
      </c>
      <c r="J159" s="6"/>
    </row>
    <row r="160" spans="1:12">
      <c r="A160" s="24"/>
      <c r="B160" s="24"/>
      <c r="C160" s="40" t="s">
        <v>60</v>
      </c>
      <c r="D160" s="26"/>
      <c r="E160" s="31"/>
      <c r="F160" s="31"/>
      <c r="G160" s="31"/>
      <c r="H160" s="31"/>
      <c r="I160" s="28" t="s">
        <v>60</v>
      </c>
      <c r="J160" s="6"/>
    </row>
    <row r="161" spans="1:12" ht="23.25" customHeight="1">
      <c r="A161" s="46" t="s">
        <v>208</v>
      </c>
      <c r="B161" s="24" t="s">
        <v>197</v>
      </c>
      <c r="C161" s="47" t="s">
        <v>90</v>
      </c>
      <c r="D161" s="26">
        <v>100</v>
      </c>
      <c r="E161" s="31">
        <v>240</v>
      </c>
      <c r="F161" s="31">
        <f>SUM(E161)*1.042</f>
        <v>250.08</v>
      </c>
      <c r="G161" s="31">
        <f>SUM(F161)*1.042</f>
        <v>260.58336000000003</v>
      </c>
      <c r="H161" s="31">
        <f>SUM(G161)*1.042</f>
        <v>271.52786112000001</v>
      </c>
      <c r="I161" s="28">
        <f>SUM(E161:H161)</f>
        <v>1022.19122112</v>
      </c>
      <c r="J161" s="6"/>
    </row>
    <row r="162" spans="1:12" ht="24" customHeight="1">
      <c r="A162" s="46" t="s">
        <v>209</v>
      </c>
      <c r="B162" s="24" t="s">
        <v>197</v>
      </c>
      <c r="C162" s="47" t="s">
        <v>90</v>
      </c>
      <c r="D162" s="26">
        <v>101</v>
      </c>
      <c r="E162" s="31">
        <f>SUM(E161)*0.25</f>
        <v>60</v>
      </c>
      <c r="F162" s="31">
        <f>SUM(F161)*0.25</f>
        <v>62.52</v>
      </c>
      <c r="G162" s="31">
        <f>SUM(G161)*0.25</f>
        <v>65.145840000000007</v>
      </c>
      <c r="H162" s="31">
        <f>SUM(H161)*0.25</f>
        <v>67.881965280000003</v>
      </c>
      <c r="I162" s="28">
        <f>SUM(E162:H162)</f>
        <v>255.54780528000001</v>
      </c>
      <c r="J162" s="6"/>
    </row>
    <row r="163" spans="1:12" ht="24.75" customHeight="1">
      <c r="A163" s="46" t="s">
        <v>210</v>
      </c>
      <c r="B163" s="24" t="s">
        <v>197</v>
      </c>
      <c r="C163" s="47" t="s">
        <v>90</v>
      </c>
      <c r="D163" s="26">
        <v>102</v>
      </c>
      <c r="E163" s="31">
        <f>SUM(E161)*0.15</f>
        <v>36</v>
      </c>
      <c r="F163" s="31">
        <f>SUM(F161)*0.15</f>
        <v>37.512</v>
      </c>
      <c r="G163" s="31">
        <f>SUM(G161)*0.15</f>
        <v>39.087504000000003</v>
      </c>
      <c r="H163" s="31">
        <f>SUM(H161)*0.15</f>
        <v>40.729179168000002</v>
      </c>
      <c r="I163" s="28">
        <f>SUM(E163:H163)</f>
        <v>153.328683168</v>
      </c>
      <c r="J163" s="6"/>
    </row>
    <row r="164" spans="1:12">
      <c r="A164" s="46"/>
      <c r="B164" s="46"/>
      <c r="C164" s="47" t="s">
        <v>60</v>
      </c>
      <c r="D164" s="26"/>
      <c r="E164" s="31"/>
      <c r="F164" s="31"/>
      <c r="G164" s="31"/>
      <c r="H164" s="31"/>
      <c r="I164" s="28" t="s">
        <v>60</v>
      </c>
      <c r="J164" s="6"/>
    </row>
    <row r="165" spans="1:12" ht="22.5" customHeight="1">
      <c r="A165" s="46">
        <v>17181011</v>
      </c>
      <c r="B165" s="24" t="s">
        <v>197</v>
      </c>
      <c r="C165" s="47" t="s">
        <v>103</v>
      </c>
      <c r="D165" s="26">
        <v>133</v>
      </c>
      <c r="E165" s="31">
        <v>2000</v>
      </c>
      <c r="F165" s="31">
        <f>SUM(E165)*1.042</f>
        <v>2084</v>
      </c>
      <c r="G165" s="31">
        <f>SUM(F165)*1.042</f>
        <v>2171.5280000000002</v>
      </c>
      <c r="H165" s="31">
        <f>SUM(G165)*1.042</f>
        <v>2262.7321760000004</v>
      </c>
      <c r="I165" s="28">
        <f>SUM(E165:H165)</f>
        <v>8518.2601759999998</v>
      </c>
      <c r="J165" s="6"/>
      <c r="K165" t="s">
        <v>60</v>
      </c>
    </row>
    <row r="166" spans="1:12">
      <c r="A166" s="46"/>
      <c r="B166" s="46"/>
      <c r="C166" s="47" t="s">
        <v>60</v>
      </c>
      <c r="D166" s="26"/>
      <c r="E166" s="31"/>
      <c r="F166" s="31"/>
      <c r="G166" s="31"/>
      <c r="H166" s="31"/>
      <c r="I166" s="28" t="s">
        <v>60</v>
      </c>
      <c r="J166" s="6"/>
    </row>
    <row r="167" spans="1:12" ht="26.25" customHeight="1">
      <c r="A167" s="46">
        <v>17181021</v>
      </c>
      <c r="B167" s="24" t="s">
        <v>197</v>
      </c>
      <c r="C167" s="47" t="s">
        <v>104</v>
      </c>
      <c r="D167" s="26">
        <v>132</v>
      </c>
      <c r="E167" s="31">
        <v>2500</v>
      </c>
      <c r="F167" s="31">
        <f>SUM(E167)*1.042</f>
        <v>2605</v>
      </c>
      <c r="G167" s="31">
        <f>SUM(F167)*1.042</f>
        <v>2714.4100000000003</v>
      </c>
      <c r="H167" s="31">
        <f>SUM(G167)*1.042</f>
        <v>2828.4152200000003</v>
      </c>
      <c r="I167" s="28">
        <f>SUM(E167:H167)</f>
        <v>10647.825220000001</v>
      </c>
      <c r="J167" s="6"/>
    </row>
    <row r="168" spans="1:12">
      <c r="A168" s="46"/>
      <c r="B168" s="46"/>
      <c r="C168" s="47" t="s">
        <v>60</v>
      </c>
      <c r="D168" s="26"/>
      <c r="E168" s="31"/>
      <c r="F168" s="31"/>
      <c r="G168" s="31"/>
      <c r="H168" s="31"/>
      <c r="I168" s="28" t="s">
        <v>60</v>
      </c>
      <c r="J168" s="6"/>
    </row>
    <row r="169" spans="1:12" ht="22.5">
      <c r="A169" s="46">
        <v>17181091</v>
      </c>
      <c r="B169" s="24" t="s">
        <v>197</v>
      </c>
      <c r="C169" s="47" t="s">
        <v>105</v>
      </c>
      <c r="D169" s="26">
        <v>134</v>
      </c>
      <c r="E169" s="31">
        <v>1000</v>
      </c>
      <c r="F169" s="31">
        <f>SUM(E169)*1.042</f>
        <v>1042</v>
      </c>
      <c r="G169" s="31">
        <f>SUM(F169)*1.042</f>
        <v>1085.7640000000001</v>
      </c>
      <c r="H169" s="31">
        <f>SUM(G169)*1.042</f>
        <v>1131.3660880000002</v>
      </c>
      <c r="I169" s="28">
        <f>SUM(E169:H169)</f>
        <v>4259.1300879999999</v>
      </c>
      <c r="J169" s="6"/>
    </row>
    <row r="170" spans="1:12">
      <c r="A170" s="44"/>
      <c r="B170" s="44"/>
      <c r="C170" s="44" t="s">
        <v>60</v>
      </c>
      <c r="D170" s="26"/>
      <c r="E170" s="31"/>
      <c r="F170" s="31"/>
      <c r="G170" s="31"/>
      <c r="H170" s="31"/>
      <c r="I170" s="28" t="s">
        <v>60</v>
      </c>
      <c r="J170" s="6"/>
    </row>
    <row r="171" spans="1:12">
      <c r="A171" s="24">
        <v>17189911</v>
      </c>
      <c r="B171" s="24" t="s">
        <v>197</v>
      </c>
      <c r="C171" s="40" t="s">
        <v>91</v>
      </c>
      <c r="D171" s="26">
        <v>142</v>
      </c>
      <c r="E171" s="31">
        <v>500</v>
      </c>
      <c r="F171" s="31">
        <f>SUM(E171)*1.042</f>
        <v>521</v>
      </c>
      <c r="G171" s="31">
        <f>SUM(F171)*1.042</f>
        <v>542.88200000000006</v>
      </c>
      <c r="H171" s="31">
        <f>SUM(G171)*1.042</f>
        <v>565.68304400000011</v>
      </c>
      <c r="I171" s="28">
        <f>SUM(E171:H171)</f>
        <v>2129.5650439999999</v>
      </c>
      <c r="J171" s="6"/>
    </row>
    <row r="172" spans="1:12">
      <c r="A172" s="20"/>
      <c r="B172" s="20"/>
      <c r="C172" s="20" t="s">
        <v>60</v>
      </c>
      <c r="D172" s="26"/>
      <c r="E172" s="31"/>
      <c r="F172" s="31"/>
      <c r="G172" s="31"/>
      <c r="H172" s="31"/>
      <c r="I172" s="28" t="s">
        <v>60</v>
      </c>
      <c r="J172" s="6"/>
      <c r="K172" t="s">
        <v>60</v>
      </c>
    </row>
    <row r="173" spans="1:12">
      <c r="A173" s="24">
        <v>17280111</v>
      </c>
      <c r="B173" s="24" t="s">
        <v>197</v>
      </c>
      <c r="C173" s="40" t="s">
        <v>92</v>
      </c>
      <c r="D173" s="26">
        <v>100</v>
      </c>
      <c r="E173" s="31">
        <v>72000</v>
      </c>
      <c r="F173" s="31">
        <f>SUM(E173)*1.042</f>
        <v>75024</v>
      </c>
      <c r="G173" s="31">
        <f>SUM(F173)*1.042</f>
        <v>78175.008000000002</v>
      </c>
      <c r="H173" s="31">
        <f>SUM(G173)*1.042</f>
        <v>81458.358336000005</v>
      </c>
      <c r="I173" s="28">
        <f>SUM(E173:H173)</f>
        <v>306657.36633600004</v>
      </c>
      <c r="J173" s="6"/>
      <c r="K173" t="s">
        <v>60</v>
      </c>
      <c r="L173" t="s">
        <v>60</v>
      </c>
    </row>
    <row r="174" spans="1:12">
      <c r="A174" s="24">
        <v>17280111</v>
      </c>
      <c r="B174" s="24" t="s">
        <v>197</v>
      </c>
      <c r="C174" s="40" t="s">
        <v>92</v>
      </c>
      <c r="D174" s="26">
        <v>101</v>
      </c>
      <c r="E174" s="31">
        <f>SUM(E173)*0.25</f>
        <v>18000</v>
      </c>
      <c r="F174" s="31">
        <f>SUM(F173)*0.25</f>
        <v>18756</v>
      </c>
      <c r="G174" s="31">
        <f>SUM(G173)*0.25</f>
        <v>19543.752</v>
      </c>
      <c r="H174" s="31">
        <f>SUM(H173)*0.25</f>
        <v>20364.589584000001</v>
      </c>
      <c r="I174" s="28">
        <f>SUM(E174:H174)</f>
        <v>76664.341584000009</v>
      </c>
      <c r="J174" s="6"/>
      <c r="K174" t="s">
        <v>60</v>
      </c>
      <c r="L174" t="s">
        <v>60</v>
      </c>
    </row>
    <row r="175" spans="1:12">
      <c r="A175" s="24">
        <v>17280111</v>
      </c>
      <c r="B175" s="24" t="s">
        <v>197</v>
      </c>
      <c r="C175" s="40" t="s">
        <v>92</v>
      </c>
      <c r="D175" s="26">
        <v>102</v>
      </c>
      <c r="E175" s="31">
        <f>SUM(E173)*0.15</f>
        <v>10800</v>
      </c>
      <c r="F175" s="31">
        <f>SUM(F173)*0.15</f>
        <v>11253.6</v>
      </c>
      <c r="G175" s="31">
        <f>SUM(G173)*0.15</f>
        <v>11726.251200000001</v>
      </c>
      <c r="H175" s="31">
        <f>SUM(H173)*0.15</f>
        <v>12218.753750400001</v>
      </c>
      <c r="I175" s="28">
        <f>SUM(E175:H175)</f>
        <v>45998.604950399997</v>
      </c>
      <c r="J175" s="6"/>
    </row>
    <row r="176" spans="1:12">
      <c r="A176" s="24"/>
      <c r="B176" s="24"/>
      <c r="C176" s="40"/>
      <c r="D176" s="26"/>
      <c r="E176" s="31"/>
      <c r="F176" s="31"/>
      <c r="G176" s="31"/>
      <c r="H176" s="31"/>
      <c r="I176" s="28" t="s">
        <v>60</v>
      </c>
      <c r="J176" s="6"/>
    </row>
    <row r="177" spans="1:12">
      <c r="A177" s="24" t="s">
        <v>205</v>
      </c>
      <c r="B177" s="24" t="s">
        <v>197</v>
      </c>
      <c r="C177" s="40" t="s">
        <v>93</v>
      </c>
      <c r="D177" s="26">
        <v>100</v>
      </c>
      <c r="E177" s="31">
        <v>21500</v>
      </c>
      <c r="F177" s="31">
        <f>SUM(E177)*1.042</f>
        <v>22403</v>
      </c>
      <c r="G177" s="31">
        <f>SUM(F177)*1.042</f>
        <v>23343.925999999999</v>
      </c>
      <c r="H177" s="31">
        <f>SUM(G177)*1.042</f>
        <v>24324.370891999999</v>
      </c>
      <c r="I177" s="28">
        <f>SUM(E177:H177)</f>
        <v>91571.296892000013</v>
      </c>
      <c r="J177" s="6"/>
    </row>
    <row r="178" spans="1:12">
      <c r="A178" s="24" t="s">
        <v>206</v>
      </c>
      <c r="B178" s="24" t="s">
        <v>197</v>
      </c>
      <c r="C178" s="40" t="s">
        <v>93</v>
      </c>
      <c r="D178" s="26">
        <v>101</v>
      </c>
      <c r="E178" s="31">
        <f>SUM(E177)*0.25</f>
        <v>5375</v>
      </c>
      <c r="F178" s="31">
        <f>SUM(F177)*0.25</f>
        <v>5600.75</v>
      </c>
      <c r="G178" s="31">
        <f>SUM(G177)*0.25</f>
        <v>5835.9814999999999</v>
      </c>
      <c r="H178" s="31">
        <f>SUM(H177)*0.25</f>
        <v>6081.0927229999998</v>
      </c>
      <c r="I178" s="28">
        <f>SUM(E178:H178)</f>
        <v>22892.824223000003</v>
      </c>
      <c r="J178" s="6"/>
    </row>
    <row r="179" spans="1:12">
      <c r="A179" s="24" t="s">
        <v>207</v>
      </c>
      <c r="B179" s="24" t="s">
        <v>197</v>
      </c>
      <c r="C179" s="40" t="s">
        <v>93</v>
      </c>
      <c r="D179" s="26">
        <v>102</v>
      </c>
      <c r="E179" s="31">
        <f>SUM(E177)*0.15</f>
        <v>3225</v>
      </c>
      <c r="F179" s="31">
        <f>SUM(F177)*0.15</f>
        <v>3360.45</v>
      </c>
      <c r="G179" s="31">
        <f>SUM(G177)*0.15</f>
        <v>3501.5888999999997</v>
      </c>
      <c r="H179" s="31">
        <f>SUM(H177)*0.15</f>
        <v>3648.6556337999996</v>
      </c>
      <c r="I179" s="28">
        <f>SUM(E179:H179)</f>
        <v>13735.694533799999</v>
      </c>
      <c r="J179" s="6"/>
    </row>
    <row r="180" spans="1:12">
      <c r="A180" s="24"/>
      <c r="B180" s="24"/>
      <c r="C180" s="40" t="s">
        <v>60</v>
      </c>
      <c r="D180" s="26"/>
      <c r="E180" s="31"/>
      <c r="F180" s="31"/>
      <c r="G180" s="31"/>
      <c r="H180" s="31"/>
      <c r="I180" s="28" t="s">
        <v>60</v>
      </c>
      <c r="J180" s="6"/>
    </row>
    <row r="181" spans="1:12">
      <c r="A181" s="24" t="s">
        <v>202</v>
      </c>
      <c r="B181" s="24" t="s">
        <v>197</v>
      </c>
      <c r="C181" s="40" t="s">
        <v>94</v>
      </c>
      <c r="D181" s="26">
        <v>100</v>
      </c>
      <c r="E181" s="31">
        <v>1000</v>
      </c>
      <c r="F181" s="31">
        <f>SUM(E181)*1.042</f>
        <v>1042</v>
      </c>
      <c r="G181" s="31">
        <f>SUM(F181)*1.042</f>
        <v>1085.7640000000001</v>
      </c>
      <c r="H181" s="31">
        <f>SUM(G181)*1.042</f>
        <v>1131.3660880000002</v>
      </c>
      <c r="I181" s="28">
        <f>SUM(E181:H181)</f>
        <v>4259.1300879999999</v>
      </c>
      <c r="J181" s="6"/>
    </row>
    <row r="182" spans="1:12">
      <c r="A182" s="24" t="s">
        <v>203</v>
      </c>
      <c r="B182" s="24" t="s">
        <v>197</v>
      </c>
      <c r="C182" s="40" t="s">
        <v>94</v>
      </c>
      <c r="D182" s="26">
        <v>101</v>
      </c>
      <c r="E182" s="31">
        <f>SUM(E181)*0.25</f>
        <v>250</v>
      </c>
      <c r="F182" s="31">
        <f>SUM(F181)*0.25</f>
        <v>260.5</v>
      </c>
      <c r="G182" s="31">
        <f>SUM(G181)*0.25</f>
        <v>271.44100000000003</v>
      </c>
      <c r="H182" s="31">
        <f>SUM(H181)*0.25</f>
        <v>282.84152200000005</v>
      </c>
      <c r="I182" s="28">
        <f>SUM(E182:H182)</f>
        <v>1064.782522</v>
      </c>
      <c r="J182" s="6"/>
    </row>
    <row r="183" spans="1:12">
      <c r="A183" s="24" t="s">
        <v>204</v>
      </c>
      <c r="B183" s="24" t="s">
        <v>197</v>
      </c>
      <c r="C183" s="40" t="s">
        <v>94</v>
      </c>
      <c r="D183" s="26">
        <v>102</v>
      </c>
      <c r="E183" s="31">
        <f>SUM(E181)*0.15</f>
        <v>150</v>
      </c>
      <c r="F183" s="31">
        <f>SUM(F181)*0.15</f>
        <v>156.29999999999998</v>
      </c>
      <c r="G183" s="31">
        <f>SUM(G181)*0.15</f>
        <v>162.86460000000002</v>
      </c>
      <c r="H183" s="31">
        <f>SUM(H181)*0.15</f>
        <v>169.70491320000002</v>
      </c>
      <c r="I183" s="28">
        <f>SUM(E183:H183)</f>
        <v>638.86951320000003</v>
      </c>
      <c r="J183" s="6"/>
    </row>
    <row r="184" spans="1:12">
      <c r="A184" s="24"/>
      <c r="B184" s="24"/>
      <c r="C184" s="40"/>
      <c r="D184" s="26"/>
      <c r="E184" s="31"/>
      <c r="F184" s="31"/>
      <c r="G184" s="31"/>
      <c r="H184" s="31"/>
      <c r="I184" s="28" t="s">
        <v>233</v>
      </c>
      <c r="J184" s="6"/>
    </row>
    <row r="185" spans="1:12" ht="25.5" customHeight="1">
      <c r="A185" s="29">
        <v>17280141</v>
      </c>
      <c r="B185" s="24" t="s">
        <v>197</v>
      </c>
      <c r="C185" s="30" t="s">
        <v>83</v>
      </c>
      <c r="D185" s="26">
        <v>107</v>
      </c>
      <c r="E185" s="31">
        <v>400</v>
      </c>
      <c r="F185" s="31">
        <f>SUM(E185)*1.042</f>
        <v>416.8</v>
      </c>
      <c r="G185" s="31">
        <f>SUM(F185)*1.042</f>
        <v>434.30560000000003</v>
      </c>
      <c r="H185" s="31">
        <f>SUM(G185)*1.042</f>
        <v>452.54643520000002</v>
      </c>
      <c r="I185" s="28">
        <f>SUM(E185:H185)</f>
        <v>1703.6520351999998</v>
      </c>
      <c r="J185" s="6"/>
    </row>
    <row r="186" spans="1:12">
      <c r="A186" s="29"/>
      <c r="B186" s="29"/>
      <c r="C186" s="30" t="s">
        <v>60</v>
      </c>
      <c r="D186" s="26"/>
      <c r="E186" s="31"/>
      <c r="F186" s="31"/>
      <c r="G186" s="31"/>
      <c r="H186" s="31"/>
      <c r="I186" s="28" t="s">
        <v>60</v>
      </c>
      <c r="J186" s="6"/>
      <c r="L186" t="s">
        <v>60</v>
      </c>
    </row>
    <row r="187" spans="1:12" ht="22.5">
      <c r="A187" s="24">
        <v>17280151</v>
      </c>
      <c r="B187" s="24" t="s">
        <v>197</v>
      </c>
      <c r="C187" s="40" t="s">
        <v>95</v>
      </c>
      <c r="D187" s="26">
        <v>164</v>
      </c>
      <c r="E187" s="31">
        <v>1000</v>
      </c>
      <c r="F187" s="31">
        <f>SUM(E187)*1.042</f>
        <v>1042</v>
      </c>
      <c r="G187" s="31">
        <f>SUM(F187)*1.042</f>
        <v>1085.7640000000001</v>
      </c>
      <c r="H187" s="31">
        <f>SUM(G187)*1.042</f>
        <v>1131.3660880000002</v>
      </c>
      <c r="I187" s="28">
        <f>SUM(E187:H187)</f>
        <v>4259.1300879999999</v>
      </c>
      <c r="J187" s="6"/>
    </row>
    <row r="188" spans="1:12">
      <c r="A188" s="24"/>
      <c r="B188" s="24"/>
      <c r="C188" s="40"/>
      <c r="D188" s="26"/>
      <c r="E188" s="31"/>
      <c r="F188" s="31"/>
      <c r="G188" s="31"/>
      <c r="H188" s="31"/>
      <c r="I188" s="28" t="s">
        <v>60</v>
      </c>
      <c r="J188" s="6"/>
      <c r="L188" t="s">
        <v>60</v>
      </c>
    </row>
    <row r="189" spans="1:12">
      <c r="A189" s="24">
        <v>17280191</v>
      </c>
      <c r="B189" s="24" t="s">
        <v>197</v>
      </c>
      <c r="C189" s="40" t="s">
        <v>96</v>
      </c>
      <c r="D189" s="26">
        <v>168</v>
      </c>
      <c r="E189" s="31">
        <v>1000</v>
      </c>
      <c r="F189" s="31">
        <f>SUM(E189)*1.042</f>
        <v>1042</v>
      </c>
      <c r="G189" s="31">
        <f>SUM(F189)*1.042</f>
        <v>1085.7640000000001</v>
      </c>
      <c r="H189" s="31">
        <f>SUM(G189)*1.042</f>
        <v>1131.3660880000002</v>
      </c>
      <c r="I189" s="28">
        <f>SUM(E189:H189)</f>
        <v>4259.1300879999999</v>
      </c>
      <c r="J189" s="6"/>
    </row>
    <row r="190" spans="1:12">
      <c r="A190" s="24"/>
      <c r="B190" s="24"/>
      <c r="C190" s="40" t="s">
        <v>60</v>
      </c>
      <c r="D190" s="26"/>
      <c r="E190" s="31"/>
      <c r="F190" s="31"/>
      <c r="G190" s="31"/>
      <c r="H190" s="31"/>
      <c r="I190" s="28" t="s">
        <v>60</v>
      </c>
      <c r="J190" s="6"/>
    </row>
    <row r="191" spans="1:12" ht="15" customHeight="1">
      <c r="A191" s="24" t="s">
        <v>189</v>
      </c>
      <c r="B191" s="24" t="s">
        <v>197</v>
      </c>
      <c r="C191" s="48" t="s">
        <v>41</v>
      </c>
      <c r="D191" s="26">
        <v>167</v>
      </c>
      <c r="E191" s="31">
        <v>26000</v>
      </c>
      <c r="F191" s="31">
        <f t="shared" ref="F191:F196" si="17">SUM(E191)*1.042</f>
        <v>27092</v>
      </c>
      <c r="G191" s="31">
        <f t="shared" ref="G191:G196" si="18">SUM(F191)*1.042</f>
        <v>28229.864000000001</v>
      </c>
      <c r="H191" s="31">
        <f t="shared" ref="H191:H196" si="19">SUM(G191)*1.042</f>
        <v>29415.518288000003</v>
      </c>
      <c r="I191" s="28">
        <f t="shared" ref="I191:I196" si="20">SUM(E191:H191)</f>
        <v>110737.38228800001</v>
      </c>
      <c r="J191" s="6"/>
    </row>
    <row r="192" spans="1:12" ht="17.25" customHeight="1">
      <c r="A192" s="24" t="s">
        <v>190</v>
      </c>
      <c r="B192" s="24" t="s">
        <v>197</v>
      </c>
      <c r="C192" s="48" t="s">
        <v>42</v>
      </c>
      <c r="D192" s="26">
        <v>167</v>
      </c>
      <c r="E192" s="31">
        <v>1000</v>
      </c>
      <c r="F192" s="31">
        <f t="shared" si="17"/>
        <v>1042</v>
      </c>
      <c r="G192" s="31">
        <f t="shared" si="18"/>
        <v>1085.7640000000001</v>
      </c>
      <c r="H192" s="31">
        <f t="shared" si="19"/>
        <v>1131.3660880000002</v>
      </c>
      <c r="I192" s="28">
        <f t="shared" si="20"/>
        <v>4259.1300879999999</v>
      </c>
      <c r="J192" s="6"/>
    </row>
    <row r="193" spans="1:10" ht="17.25" customHeight="1">
      <c r="A193" s="24" t="s">
        <v>191</v>
      </c>
      <c r="B193" s="24" t="s">
        <v>197</v>
      </c>
      <c r="C193" s="48" t="s">
        <v>43</v>
      </c>
      <c r="D193" s="26">
        <v>167</v>
      </c>
      <c r="E193" s="31">
        <v>500</v>
      </c>
      <c r="F193" s="31">
        <f t="shared" si="17"/>
        <v>521</v>
      </c>
      <c r="G193" s="31">
        <f t="shared" si="18"/>
        <v>542.88200000000006</v>
      </c>
      <c r="H193" s="31">
        <f t="shared" si="19"/>
        <v>565.68304400000011</v>
      </c>
      <c r="I193" s="28">
        <f t="shared" si="20"/>
        <v>2129.5650439999999</v>
      </c>
      <c r="J193" s="6"/>
    </row>
    <row r="194" spans="1:10" ht="17.25" customHeight="1">
      <c r="A194" s="24" t="s">
        <v>192</v>
      </c>
      <c r="B194" s="24" t="s">
        <v>197</v>
      </c>
      <c r="C194" s="48" t="s">
        <v>44</v>
      </c>
      <c r="D194" s="26">
        <v>167</v>
      </c>
      <c r="E194" s="31">
        <v>1000</v>
      </c>
      <c r="F194" s="31">
        <f t="shared" si="17"/>
        <v>1042</v>
      </c>
      <c r="G194" s="31">
        <f t="shared" si="18"/>
        <v>1085.7640000000001</v>
      </c>
      <c r="H194" s="31">
        <f t="shared" si="19"/>
        <v>1131.3660880000002</v>
      </c>
      <c r="I194" s="28">
        <f t="shared" si="20"/>
        <v>4259.1300879999999</v>
      </c>
      <c r="J194" s="6"/>
    </row>
    <row r="195" spans="1:10" ht="15.75" customHeight="1">
      <c r="A195" s="24" t="s">
        <v>193</v>
      </c>
      <c r="B195" s="24" t="s">
        <v>197</v>
      </c>
      <c r="C195" s="48" t="s">
        <v>45</v>
      </c>
      <c r="D195" s="26">
        <v>167</v>
      </c>
      <c r="E195" s="31">
        <v>1000</v>
      </c>
      <c r="F195" s="31">
        <f t="shared" si="17"/>
        <v>1042</v>
      </c>
      <c r="G195" s="31">
        <f t="shared" si="18"/>
        <v>1085.7640000000001</v>
      </c>
      <c r="H195" s="31">
        <f t="shared" si="19"/>
        <v>1131.3660880000002</v>
      </c>
      <c r="I195" s="28">
        <f t="shared" si="20"/>
        <v>4259.1300879999999</v>
      </c>
      <c r="J195" s="6"/>
    </row>
    <row r="196" spans="1:10" ht="14.25" customHeight="1">
      <c r="A196" s="24" t="s">
        <v>194</v>
      </c>
      <c r="B196" s="24" t="s">
        <v>197</v>
      </c>
      <c r="C196" s="48" t="s">
        <v>46</v>
      </c>
      <c r="D196" s="26">
        <v>167</v>
      </c>
      <c r="E196" s="31">
        <v>50</v>
      </c>
      <c r="F196" s="31">
        <f t="shared" si="17"/>
        <v>52.1</v>
      </c>
      <c r="G196" s="31">
        <f t="shared" si="18"/>
        <v>54.288200000000003</v>
      </c>
      <c r="H196" s="31">
        <f t="shared" si="19"/>
        <v>56.568304400000002</v>
      </c>
      <c r="I196" s="28">
        <f t="shared" si="20"/>
        <v>212.95650439999997</v>
      </c>
      <c r="J196" s="6"/>
    </row>
    <row r="197" spans="1:10" ht="13.5" customHeight="1">
      <c r="A197" s="24"/>
      <c r="B197" s="24"/>
      <c r="C197" s="40" t="s">
        <v>60</v>
      </c>
      <c r="D197" s="26"/>
      <c r="E197" s="31"/>
      <c r="F197" s="31"/>
      <c r="G197" s="31" t="s">
        <v>60</v>
      </c>
      <c r="H197" s="31"/>
      <c r="I197" s="28" t="s">
        <v>60</v>
      </c>
      <c r="J197" s="6"/>
    </row>
    <row r="198" spans="1:10" ht="27.75" customHeight="1">
      <c r="A198" s="46">
        <v>17281011</v>
      </c>
      <c r="B198" s="24" t="s">
        <v>197</v>
      </c>
      <c r="C198" s="47" t="s">
        <v>106</v>
      </c>
      <c r="D198" s="26">
        <v>163</v>
      </c>
      <c r="E198" s="31">
        <v>7000</v>
      </c>
      <c r="F198" s="31">
        <f>SUM(E198)*1.042</f>
        <v>7294</v>
      </c>
      <c r="G198" s="31">
        <f>SUM(F198)*1.042</f>
        <v>7600.348</v>
      </c>
      <c r="H198" s="31">
        <f>SUM(G198)*1.042</f>
        <v>7919.5626160000002</v>
      </c>
      <c r="I198" s="28">
        <f>SUM(E198:H198)</f>
        <v>29813.910615999997</v>
      </c>
      <c r="J198" s="6"/>
    </row>
    <row r="199" spans="1:10" ht="14.25" customHeight="1">
      <c r="A199" s="46"/>
      <c r="B199" s="46"/>
      <c r="C199" s="47"/>
      <c r="D199" s="26"/>
      <c r="E199" s="31"/>
      <c r="F199" s="31"/>
      <c r="G199" s="31"/>
      <c r="H199" s="31"/>
      <c r="I199" s="28" t="s">
        <v>60</v>
      </c>
      <c r="J199" s="6"/>
    </row>
    <row r="200" spans="1:10" ht="23.25" customHeight="1">
      <c r="A200" s="46">
        <v>17281021</v>
      </c>
      <c r="B200" s="24" t="s">
        <v>197</v>
      </c>
      <c r="C200" s="47" t="s">
        <v>107</v>
      </c>
      <c r="D200" s="26">
        <v>162</v>
      </c>
      <c r="E200" s="31">
        <v>2200</v>
      </c>
      <c r="F200" s="31">
        <f>SUM(E200)*1.042</f>
        <v>2292.4</v>
      </c>
      <c r="G200" s="31">
        <f>SUM(F200)*1.042</f>
        <v>2388.6808000000001</v>
      </c>
      <c r="H200" s="31">
        <f>SUM(G200)*1.042</f>
        <v>2489.0053936000004</v>
      </c>
      <c r="I200" s="28">
        <f>SUM(E200:H200)</f>
        <v>9370.0861936000001</v>
      </c>
      <c r="J200" s="6"/>
    </row>
    <row r="201" spans="1:10" ht="23.25" customHeight="1">
      <c r="A201" s="46"/>
      <c r="B201" s="24"/>
      <c r="C201" s="47"/>
      <c r="D201" s="26"/>
      <c r="E201" s="31"/>
      <c r="F201" s="31"/>
      <c r="G201" s="31"/>
      <c r="H201" s="31"/>
      <c r="I201" s="28"/>
      <c r="J201" s="6"/>
    </row>
    <row r="202" spans="1:10" ht="23.25" customHeight="1">
      <c r="A202" s="46">
        <v>17281031</v>
      </c>
      <c r="B202" s="24" t="s">
        <v>197</v>
      </c>
      <c r="C202" s="47" t="s">
        <v>323</v>
      </c>
      <c r="D202" s="26">
        <v>161</v>
      </c>
      <c r="E202" s="31">
        <v>2000</v>
      </c>
      <c r="F202" s="31">
        <f>SUM(E202)*1.042</f>
        <v>2084</v>
      </c>
      <c r="G202" s="31">
        <f>SUM(F202)*1.042</f>
        <v>2171.5280000000002</v>
      </c>
      <c r="H202" s="31">
        <f>SUM(G202)*1.042</f>
        <v>2262.7321760000004</v>
      </c>
      <c r="I202" s="28">
        <f>SUM(E202:H202)</f>
        <v>8518.2601759999998</v>
      </c>
      <c r="J202" s="6"/>
    </row>
    <row r="203" spans="1:10">
      <c r="A203" s="46"/>
      <c r="B203" s="46"/>
      <c r="C203" s="47"/>
      <c r="D203" s="26"/>
      <c r="E203" s="31"/>
      <c r="F203" s="31"/>
      <c r="G203" s="31"/>
      <c r="H203" s="31"/>
      <c r="I203" s="28" t="s">
        <v>60</v>
      </c>
      <c r="J203" s="6"/>
    </row>
    <row r="204" spans="1:10" ht="25.5" customHeight="1">
      <c r="A204" s="46">
        <v>17281091</v>
      </c>
      <c r="B204" s="24" t="s">
        <v>197</v>
      </c>
      <c r="C204" s="47" t="s">
        <v>108</v>
      </c>
      <c r="D204" s="26">
        <v>180</v>
      </c>
      <c r="E204" s="31">
        <v>500</v>
      </c>
      <c r="F204" s="31">
        <f>SUM(E204)*1.042</f>
        <v>521</v>
      </c>
      <c r="G204" s="31">
        <f>SUM(F204)*1.042</f>
        <v>542.88200000000006</v>
      </c>
      <c r="H204" s="31">
        <f>SUM(G204)*1.042</f>
        <v>565.68304400000011</v>
      </c>
      <c r="I204" s="28">
        <f>SUM(E204:H204)</f>
        <v>2129.5650439999999</v>
      </c>
      <c r="J204" s="6"/>
    </row>
    <row r="205" spans="1:10" ht="13.5" customHeight="1">
      <c r="A205" s="24"/>
      <c r="B205" s="24"/>
      <c r="C205" s="40" t="s">
        <v>60</v>
      </c>
      <c r="D205" s="26"/>
      <c r="E205" s="31"/>
      <c r="F205" s="31"/>
      <c r="G205" s="31"/>
      <c r="H205" s="31"/>
      <c r="I205" s="28" t="s">
        <v>60</v>
      </c>
      <c r="J205" s="6"/>
    </row>
    <row r="206" spans="1:10">
      <c r="A206" s="24">
        <v>17289911</v>
      </c>
      <c r="B206" s="24" t="s">
        <v>197</v>
      </c>
      <c r="C206" s="40" t="s">
        <v>96</v>
      </c>
      <c r="D206" s="26">
        <v>167</v>
      </c>
      <c r="E206" s="31">
        <v>100</v>
      </c>
      <c r="F206" s="31">
        <f>SUM(E206)*1.042</f>
        <v>104.2</v>
      </c>
      <c r="G206" s="31">
        <f>SUM(F206)*1.042</f>
        <v>108.57640000000001</v>
      </c>
      <c r="H206" s="31">
        <f>SUM(G206)*1.042</f>
        <v>113.1366088</v>
      </c>
      <c r="I206" s="28">
        <f>SUM(E206:H206)</f>
        <v>425.91300879999994</v>
      </c>
      <c r="J206" s="6"/>
    </row>
    <row r="207" spans="1:10">
      <c r="A207" s="20"/>
      <c r="B207" s="20"/>
      <c r="C207" s="20"/>
      <c r="D207" s="26"/>
      <c r="E207" s="31"/>
      <c r="F207" s="31"/>
      <c r="G207" s="31"/>
      <c r="H207" s="31"/>
      <c r="I207" s="28" t="s">
        <v>60</v>
      </c>
      <c r="J207" s="6"/>
    </row>
    <row r="208" spans="1:10">
      <c r="A208" s="24">
        <v>17389911</v>
      </c>
      <c r="B208" s="24" t="s">
        <v>197</v>
      </c>
      <c r="C208" s="40" t="s">
        <v>97</v>
      </c>
      <c r="D208" s="26">
        <v>167</v>
      </c>
      <c r="E208" s="31">
        <v>50</v>
      </c>
      <c r="F208" s="31">
        <f>SUM(E208)*1.042</f>
        <v>52.1</v>
      </c>
      <c r="G208" s="31">
        <f>SUM(F208)*1.042</f>
        <v>54.288200000000003</v>
      </c>
      <c r="H208" s="31">
        <f>SUM(G208)*1.042</f>
        <v>56.568304400000002</v>
      </c>
      <c r="I208" s="28">
        <f>SUM(E208:H208)</f>
        <v>212.95650439999997</v>
      </c>
      <c r="J208" s="6"/>
    </row>
    <row r="209" spans="1:10">
      <c r="A209" s="24"/>
      <c r="B209" s="24"/>
      <c r="C209" s="40"/>
      <c r="D209" s="26"/>
      <c r="E209" s="31"/>
      <c r="F209" s="31"/>
      <c r="G209" s="31"/>
      <c r="H209" s="31"/>
      <c r="I209" s="28" t="s">
        <v>60</v>
      </c>
      <c r="J209" s="6"/>
    </row>
    <row r="210" spans="1:10">
      <c r="A210" s="24">
        <v>17400011</v>
      </c>
      <c r="B210" s="24" t="s">
        <v>197</v>
      </c>
      <c r="C210" s="40" t="s">
        <v>101</v>
      </c>
      <c r="D210" s="26">
        <v>100</v>
      </c>
      <c r="E210" s="31">
        <v>500</v>
      </c>
      <c r="F210" s="31">
        <f>SUM(E210)*1.042</f>
        <v>521</v>
      </c>
      <c r="G210" s="31">
        <f>SUM(F210)*1.042</f>
        <v>542.88200000000006</v>
      </c>
      <c r="H210" s="31">
        <f>SUM(G210)*1.042</f>
        <v>565.68304400000011</v>
      </c>
      <c r="I210" s="28">
        <f>SUM(E210:H210)</f>
        <v>2129.5650439999999</v>
      </c>
      <c r="J210" s="6"/>
    </row>
    <row r="211" spans="1:10">
      <c r="A211" s="24"/>
      <c r="B211" s="24"/>
      <c r="C211" s="40"/>
      <c r="D211" s="26"/>
      <c r="E211" s="31"/>
      <c r="F211" s="31"/>
      <c r="G211" s="31"/>
      <c r="H211" s="31"/>
      <c r="I211" s="28" t="s">
        <v>60</v>
      </c>
      <c r="J211" s="6"/>
    </row>
    <row r="212" spans="1:10" ht="37.5" customHeight="1">
      <c r="A212" s="24" t="s">
        <v>200</v>
      </c>
      <c r="B212" s="24" t="s">
        <v>197</v>
      </c>
      <c r="C212" s="40" t="s">
        <v>98</v>
      </c>
      <c r="D212" s="26">
        <v>118</v>
      </c>
      <c r="E212" s="31">
        <v>80000</v>
      </c>
      <c r="F212" s="31">
        <f t="shared" ref="F212:H213" si="21">SUM(E212)*1.042</f>
        <v>83360</v>
      </c>
      <c r="G212" s="31">
        <f t="shared" si="21"/>
        <v>86861.12000000001</v>
      </c>
      <c r="H212" s="31">
        <f t="shared" si="21"/>
        <v>90509.28704000001</v>
      </c>
      <c r="I212" s="28">
        <f>SUM(E212:H212)</f>
        <v>340730.40704000002</v>
      </c>
      <c r="J212" s="6"/>
    </row>
    <row r="213" spans="1:10" ht="33.75" customHeight="1">
      <c r="A213" s="24" t="s">
        <v>201</v>
      </c>
      <c r="B213" s="24" t="s">
        <v>197</v>
      </c>
      <c r="C213" s="40" t="s">
        <v>98</v>
      </c>
      <c r="D213" s="26">
        <v>119</v>
      </c>
      <c r="E213" s="31">
        <f>SUM(E212)*0.4</f>
        <v>32000</v>
      </c>
      <c r="F213" s="31">
        <f t="shared" si="21"/>
        <v>33344</v>
      </c>
      <c r="G213" s="31">
        <f t="shared" si="21"/>
        <v>34744.448000000004</v>
      </c>
      <c r="H213" s="31">
        <f t="shared" si="21"/>
        <v>36203.714816000007</v>
      </c>
      <c r="I213" s="28">
        <f>SUM(E213:H213)</f>
        <v>136292.162816</v>
      </c>
      <c r="J213" s="6"/>
    </row>
    <row r="214" spans="1:10" ht="15" customHeight="1">
      <c r="A214" s="24"/>
      <c r="B214" s="24"/>
      <c r="C214" s="40"/>
      <c r="D214" s="26"/>
      <c r="E214" s="31"/>
      <c r="F214" s="31"/>
      <c r="G214" s="31"/>
      <c r="H214" s="31"/>
      <c r="I214" s="28" t="s">
        <v>60</v>
      </c>
      <c r="J214" s="6"/>
    </row>
    <row r="215" spans="1:10" ht="44.25" customHeight="1">
      <c r="A215" s="24">
        <v>17580121</v>
      </c>
      <c r="B215" s="24" t="s">
        <v>197</v>
      </c>
      <c r="C215" s="40" t="s">
        <v>99</v>
      </c>
      <c r="D215" s="26">
        <v>119</v>
      </c>
      <c r="E215" s="31">
        <v>500</v>
      </c>
      <c r="F215" s="31">
        <f>SUM(E215)*1.042</f>
        <v>521</v>
      </c>
      <c r="G215" s="31">
        <f>SUM(F215)*1.042</f>
        <v>542.88200000000006</v>
      </c>
      <c r="H215" s="31">
        <f>SUM(G215)*1.042</f>
        <v>565.68304400000011</v>
      </c>
      <c r="I215" s="28">
        <f>SUM(E215:H215)</f>
        <v>2129.5650439999999</v>
      </c>
      <c r="J215" s="6"/>
    </row>
    <row r="216" spans="1:10" ht="17.25" customHeight="1">
      <c r="A216" s="24"/>
      <c r="B216" s="24"/>
      <c r="C216" s="40"/>
      <c r="D216" s="26"/>
      <c r="E216" s="31"/>
      <c r="F216" s="31"/>
      <c r="G216" s="31"/>
      <c r="H216" s="31"/>
      <c r="I216" s="28" t="s">
        <v>60</v>
      </c>
      <c r="J216" s="6"/>
    </row>
    <row r="217" spans="1:10">
      <c r="A217" s="24">
        <v>17589911</v>
      </c>
      <c r="B217" s="24" t="s">
        <v>197</v>
      </c>
      <c r="C217" s="40" t="s">
        <v>100</v>
      </c>
      <c r="D217" s="26">
        <v>180</v>
      </c>
      <c r="E217" s="31">
        <v>50</v>
      </c>
      <c r="F217" s="31">
        <f>SUM(E217)*1.042</f>
        <v>52.1</v>
      </c>
      <c r="G217" s="31">
        <f>SUM(F217)*1.042</f>
        <v>54.288200000000003</v>
      </c>
      <c r="H217" s="31">
        <f>SUM(G217)*1.042</f>
        <v>56.568304400000002</v>
      </c>
      <c r="I217" s="28">
        <f>SUM(E217:H217)</f>
        <v>212.95650439999997</v>
      </c>
      <c r="J217" s="6"/>
    </row>
    <row r="218" spans="1:10">
      <c r="A218" s="24"/>
      <c r="B218" s="24"/>
      <c r="C218" s="40"/>
      <c r="D218" s="26"/>
      <c r="E218" s="31"/>
      <c r="F218" s="31"/>
      <c r="G218" s="31"/>
      <c r="H218" s="31"/>
      <c r="I218" s="28" t="s">
        <v>60</v>
      </c>
      <c r="J218" s="6"/>
    </row>
    <row r="219" spans="1:10">
      <c r="A219" s="46">
        <v>17700011</v>
      </c>
      <c r="B219" s="46" t="s">
        <v>197</v>
      </c>
      <c r="C219" s="47" t="s">
        <v>102</v>
      </c>
      <c r="D219" s="34">
        <v>180</v>
      </c>
      <c r="E219" s="35">
        <v>30</v>
      </c>
      <c r="F219" s="35">
        <f>SUM(E219)*1.042</f>
        <v>31.26</v>
      </c>
      <c r="G219" s="35">
        <f>SUM(F219)*1.042</f>
        <v>32.572920000000003</v>
      </c>
      <c r="H219" s="35">
        <f>SUM(G219)*1.042</f>
        <v>33.940982640000001</v>
      </c>
      <c r="I219" s="36">
        <f>SUM(E219:H219)</f>
        <v>127.77390264</v>
      </c>
      <c r="J219" s="6"/>
    </row>
    <row r="220" spans="1:10">
      <c r="A220" s="44"/>
      <c r="B220" s="44"/>
      <c r="C220" s="49" t="s">
        <v>60</v>
      </c>
      <c r="D220" s="34"/>
      <c r="E220" s="35"/>
      <c r="F220" s="35"/>
      <c r="G220" s="35"/>
      <c r="H220" s="35"/>
      <c r="I220" s="36" t="s">
        <v>60</v>
      </c>
      <c r="J220" s="6"/>
    </row>
    <row r="221" spans="1:10">
      <c r="A221" s="24" t="s">
        <v>259</v>
      </c>
      <c r="B221" s="24" t="s">
        <v>197</v>
      </c>
      <c r="C221" s="48" t="s">
        <v>47</v>
      </c>
      <c r="D221" s="26">
        <v>111</v>
      </c>
      <c r="E221" s="31">
        <v>400</v>
      </c>
      <c r="F221" s="31">
        <f t="shared" ref="F221:F227" si="22">SUM(E221)*1.042</f>
        <v>416.8</v>
      </c>
      <c r="G221" s="31">
        <f t="shared" ref="G221:H223" si="23">SUM(F221)*1.042</f>
        <v>434.30560000000003</v>
      </c>
      <c r="H221" s="31">
        <f t="shared" si="23"/>
        <v>452.54643520000002</v>
      </c>
      <c r="I221" s="28">
        <f>SUM(E221:H221)</f>
        <v>1703.6520351999998</v>
      </c>
      <c r="J221" s="6"/>
    </row>
    <row r="222" spans="1:10">
      <c r="A222" s="24" t="s">
        <v>260</v>
      </c>
      <c r="B222" s="24" t="s">
        <v>197</v>
      </c>
      <c r="C222" s="48" t="s">
        <v>47</v>
      </c>
      <c r="D222" s="26">
        <v>112</v>
      </c>
      <c r="E222" s="31">
        <v>15000</v>
      </c>
      <c r="F222" s="31">
        <f t="shared" si="22"/>
        <v>15630</v>
      </c>
      <c r="G222" s="31">
        <f t="shared" si="23"/>
        <v>16286.460000000001</v>
      </c>
      <c r="H222" s="31">
        <f t="shared" si="23"/>
        <v>16970.491320000001</v>
      </c>
      <c r="I222" s="28">
        <f>SUM(E222:H222)</f>
        <v>63886.95132</v>
      </c>
      <c r="J222" s="6"/>
    </row>
    <row r="223" spans="1:10">
      <c r="A223" s="24" t="s">
        <v>261</v>
      </c>
      <c r="B223" s="24" t="s">
        <v>197</v>
      </c>
      <c r="C223" s="48" t="s">
        <v>50</v>
      </c>
      <c r="D223" s="26">
        <v>100</v>
      </c>
      <c r="E223" s="31">
        <v>100</v>
      </c>
      <c r="F223" s="31">
        <f t="shared" si="22"/>
        <v>104.2</v>
      </c>
      <c r="G223" s="31">
        <f t="shared" si="23"/>
        <v>108.57640000000001</v>
      </c>
      <c r="H223" s="31">
        <f t="shared" si="23"/>
        <v>113.1366088</v>
      </c>
      <c r="I223" s="28">
        <f>SUM(E223:H223)</f>
        <v>425.91300879999994</v>
      </c>
      <c r="J223" s="6"/>
    </row>
    <row r="224" spans="1:10">
      <c r="A224" s="24"/>
      <c r="B224" s="24"/>
      <c r="C224" s="40"/>
      <c r="D224" s="26"/>
      <c r="E224" s="31"/>
      <c r="F224" s="31"/>
      <c r="G224" s="31"/>
      <c r="H224" s="31"/>
      <c r="I224" s="28" t="s">
        <v>60</v>
      </c>
      <c r="J224" s="6"/>
    </row>
    <row r="225" spans="1:12">
      <c r="A225" s="24" t="s">
        <v>262</v>
      </c>
      <c r="B225" s="24" t="s">
        <v>197</v>
      </c>
      <c r="C225" s="48" t="s">
        <v>48</v>
      </c>
      <c r="D225" s="26">
        <v>111</v>
      </c>
      <c r="E225" s="31">
        <v>150</v>
      </c>
      <c r="F225" s="31">
        <f t="shared" si="22"/>
        <v>156.30000000000001</v>
      </c>
      <c r="G225" s="31">
        <f t="shared" ref="G225:H227" si="24">SUM(F225)*1.042</f>
        <v>162.86460000000002</v>
      </c>
      <c r="H225" s="31">
        <f t="shared" si="24"/>
        <v>169.70491320000002</v>
      </c>
      <c r="I225" s="28">
        <f>SUM(E225:H225)</f>
        <v>638.86951320000003</v>
      </c>
      <c r="J225" s="6"/>
    </row>
    <row r="226" spans="1:12">
      <c r="A226" s="24" t="s">
        <v>263</v>
      </c>
      <c r="B226" s="24" t="s">
        <v>197</v>
      </c>
      <c r="C226" s="48" t="s">
        <v>48</v>
      </c>
      <c r="D226" s="26">
        <v>112</v>
      </c>
      <c r="E226" s="31">
        <v>1200</v>
      </c>
      <c r="F226" s="31">
        <f t="shared" si="22"/>
        <v>1250.4000000000001</v>
      </c>
      <c r="G226" s="31">
        <f t="shared" si="24"/>
        <v>1302.9168000000002</v>
      </c>
      <c r="H226" s="31">
        <f t="shared" si="24"/>
        <v>1357.6393056000002</v>
      </c>
      <c r="I226" s="28">
        <f>SUM(E226:H226)</f>
        <v>5110.9561056000002</v>
      </c>
      <c r="J226" s="6"/>
    </row>
    <row r="227" spans="1:12">
      <c r="A227" s="24" t="s">
        <v>264</v>
      </c>
      <c r="B227" s="24" t="s">
        <v>197</v>
      </c>
      <c r="C227" s="48" t="s">
        <v>49</v>
      </c>
      <c r="D227" s="26">
        <v>112</v>
      </c>
      <c r="E227" s="31">
        <v>350</v>
      </c>
      <c r="F227" s="31">
        <f t="shared" si="22"/>
        <v>364.7</v>
      </c>
      <c r="G227" s="31">
        <f t="shared" si="24"/>
        <v>380.01740000000001</v>
      </c>
      <c r="H227" s="31">
        <f t="shared" si="24"/>
        <v>395.97813080000003</v>
      </c>
      <c r="I227" s="28">
        <f>SUM(E227:H227)</f>
        <v>1490.6955308000001</v>
      </c>
      <c r="J227" s="6"/>
    </row>
    <row r="228" spans="1:12">
      <c r="A228" s="24" t="s">
        <v>60</v>
      </c>
      <c r="B228" s="24"/>
      <c r="C228" s="40" t="s">
        <v>60</v>
      </c>
      <c r="D228" s="26" t="s">
        <v>60</v>
      </c>
      <c r="E228" s="31"/>
      <c r="F228" s="31"/>
      <c r="G228" s="31"/>
      <c r="H228" s="31"/>
      <c r="I228" s="28" t="s">
        <v>60</v>
      </c>
      <c r="J228" s="6"/>
    </row>
    <row r="229" spans="1:12" ht="24.75" customHeight="1">
      <c r="A229" s="24">
        <v>19100411</v>
      </c>
      <c r="B229" s="24" t="s">
        <v>197</v>
      </c>
      <c r="C229" s="40" t="s">
        <v>109</v>
      </c>
      <c r="D229" s="26">
        <v>100</v>
      </c>
      <c r="E229" s="31">
        <v>2500</v>
      </c>
      <c r="F229" s="31">
        <f>SUM(E229)*1.042</f>
        <v>2605</v>
      </c>
      <c r="G229" s="31">
        <f>SUM(F229)*1.042</f>
        <v>2714.4100000000003</v>
      </c>
      <c r="H229" s="31">
        <f>SUM(G229)*1.042</f>
        <v>2828.4152200000003</v>
      </c>
      <c r="I229" s="28">
        <f>SUM(E229:H229)</f>
        <v>10647.825220000001</v>
      </c>
      <c r="J229" s="6"/>
    </row>
    <row r="230" spans="1:12">
      <c r="A230" s="24"/>
      <c r="B230" s="24"/>
      <c r="C230" s="40" t="s">
        <v>60</v>
      </c>
      <c r="D230" s="26"/>
      <c r="E230" s="31"/>
      <c r="F230" s="31"/>
      <c r="G230" s="31"/>
      <c r="H230" s="31"/>
      <c r="I230" s="28" t="s">
        <v>60</v>
      </c>
      <c r="J230" s="6"/>
    </row>
    <row r="231" spans="1:12">
      <c r="A231" s="24" t="s">
        <v>265</v>
      </c>
      <c r="B231" s="24" t="s">
        <v>197</v>
      </c>
      <c r="C231" s="40" t="s">
        <v>110</v>
      </c>
      <c r="D231" s="26">
        <v>100</v>
      </c>
      <c r="E231" s="31">
        <v>5</v>
      </c>
      <c r="F231" s="31">
        <f t="shared" ref="F231:H234" si="25">SUM(E231)*1.042</f>
        <v>5.21</v>
      </c>
      <c r="G231" s="31">
        <f t="shared" si="25"/>
        <v>5.42882</v>
      </c>
      <c r="H231" s="31">
        <f t="shared" si="25"/>
        <v>5.6568304400000002</v>
      </c>
      <c r="I231" s="28">
        <f>SUM(E231:H231)</f>
        <v>21.295650440000003</v>
      </c>
      <c r="J231" s="6"/>
    </row>
    <row r="232" spans="1:12">
      <c r="A232" s="24" t="s">
        <v>266</v>
      </c>
      <c r="B232" s="24" t="s">
        <v>197</v>
      </c>
      <c r="C232" s="40" t="s">
        <v>110</v>
      </c>
      <c r="D232" s="26">
        <v>112</v>
      </c>
      <c r="E232" s="31">
        <v>5</v>
      </c>
      <c r="F232" s="31">
        <f t="shared" si="25"/>
        <v>5.21</v>
      </c>
      <c r="G232" s="31">
        <f t="shared" si="25"/>
        <v>5.42882</v>
      </c>
      <c r="H232" s="31">
        <f t="shared" si="25"/>
        <v>5.6568304400000002</v>
      </c>
      <c r="I232" s="28">
        <f>SUM(E232:H232)</f>
        <v>21.295650440000003</v>
      </c>
      <c r="J232" s="6"/>
    </row>
    <row r="233" spans="1:12">
      <c r="A233" s="24" t="s">
        <v>267</v>
      </c>
      <c r="B233" s="24" t="s">
        <v>197</v>
      </c>
      <c r="C233" s="40" t="s">
        <v>110</v>
      </c>
      <c r="D233" s="26">
        <v>138</v>
      </c>
      <c r="E233" s="31">
        <v>100</v>
      </c>
      <c r="F233" s="31">
        <f t="shared" si="25"/>
        <v>104.2</v>
      </c>
      <c r="G233" s="31">
        <f t="shared" si="25"/>
        <v>108.57640000000001</v>
      </c>
      <c r="H233" s="31">
        <f t="shared" si="25"/>
        <v>113.1366088</v>
      </c>
      <c r="I233" s="28">
        <f>SUM(E233:H233)</f>
        <v>425.91300879999994</v>
      </c>
      <c r="J233" s="6"/>
    </row>
    <row r="234" spans="1:12">
      <c r="A234" s="24" t="s">
        <v>290</v>
      </c>
      <c r="B234" s="24" t="s">
        <v>197</v>
      </c>
      <c r="C234" s="40" t="s">
        <v>110</v>
      </c>
      <c r="D234" s="26">
        <v>180</v>
      </c>
      <c r="E234" s="31">
        <v>15</v>
      </c>
      <c r="F234" s="31">
        <f t="shared" si="25"/>
        <v>15.63</v>
      </c>
      <c r="G234" s="31">
        <f t="shared" si="25"/>
        <v>16.286460000000002</v>
      </c>
      <c r="H234" s="31">
        <f t="shared" si="25"/>
        <v>16.970491320000001</v>
      </c>
      <c r="I234" s="28">
        <f>SUM(E234:H234)</f>
        <v>63.886951320000001</v>
      </c>
      <c r="J234" s="6"/>
      <c r="K234" t="s">
        <v>60</v>
      </c>
    </row>
    <row r="235" spans="1:12">
      <c r="A235" s="20" t="s">
        <v>60</v>
      </c>
      <c r="B235" s="20"/>
      <c r="C235" s="20" t="s">
        <v>60</v>
      </c>
      <c r="D235" s="26"/>
      <c r="E235" s="31" t="s">
        <v>60</v>
      </c>
      <c r="F235" s="31" t="s">
        <v>60</v>
      </c>
      <c r="G235" s="31" t="s">
        <v>60</v>
      </c>
      <c r="H235" s="31" t="s">
        <v>60</v>
      </c>
      <c r="I235" s="28" t="s">
        <v>60</v>
      </c>
      <c r="J235" s="6"/>
      <c r="K235" t="s">
        <v>60</v>
      </c>
      <c r="L235" t="s">
        <v>60</v>
      </c>
    </row>
    <row r="236" spans="1:12">
      <c r="A236" s="24" t="s">
        <v>268</v>
      </c>
      <c r="B236" s="24" t="s">
        <v>197</v>
      </c>
      <c r="C236" s="40" t="s">
        <v>113</v>
      </c>
      <c r="D236" s="26">
        <v>100</v>
      </c>
      <c r="E236" s="31">
        <v>2</v>
      </c>
      <c r="F236" s="31">
        <v>2</v>
      </c>
      <c r="G236" s="31">
        <f t="shared" ref="G236:H238" si="26">SUM(F236)*1.042</f>
        <v>2.0840000000000001</v>
      </c>
      <c r="H236" s="31">
        <f t="shared" si="26"/>
        <v>2.1715280000000003</v>
      </c>
      <c r="I236" s="28">
        <f>SUM(E236:H236)</f>
        <v>8.255528</v>
      </c>
      <c r="J236" s="6"/>
    </row>
    <row r="237" spans="1:12">
      <c r="A237" s="24" t="s">
        <v>269</v>
      </c>
      <c r="B237" s="24" t="s">
        <v>197</v>
      </c>
      <c r="C237" s="40" t="s">
        <v>113</v>
      </c>
      <c r="D237" s="26">
        <v>135</v>
      </c>
      <c r="E237" s="31">
        <v>10</v>
      </c>
      <c r="F237" s="31">
        <v>10</v>
      </c>
      <c r="G237" s="31">
        <f t="shared" si="26"/>
        <v>10.42</v>
      </c>
      <c r="H237" s="31">
        <f t="shared" si="26"/>
        <v>10.85764</v>
      </c>
      <c r="I237" s="28">
        <f>SUM(E237:H237)</f>
        <v>41.277640000000005</v>
      </c>
      <c r="J237" s="6"/>
      <c r="K237" t="s">
        <v>60</v>
      </c>
    </row>
    <row r="238" spans="1:12">
      <c r="A238" s="24" t="s">
        <v>270</v>
      </c>
      <c r="B238" s="24" t="s">
        <v>197</v>
      </c>
      <c r="C238" s="40" t="s">
        <v>113</v>
      </c>
      <c r="D238" s="26">
        <v>180</v>
      </c>
      <c r="E238" s="31">
        <v>1500</v>
      </c>
      <c r="F238" s="31">
        <v>1563</v>
      </c>
      <c r="G238" s="31">
        <f t="shared" si="26"/>
        <v>1628.646</v>
      </c>
      <c r="H238" s="31">
        <f t="shared" si="26"/>
        <v>1697.0491320000001</v>
      </c>
      <c r="I238" s="28">
        <f>SUM(E238:H238)</f>
        <v>6388.6951319999998</v>
      </c>
      <c r="J238" s="6"/>
      <c r="K238" t="s">
        <v>60</v>
      </c>
    </row>
    <row r="239" spans="1:12">
      <c r="A239" s="24"/>
      <c r="B239" s="24"/>
      <c r="C239" s="40"/>
      <c r="D239" s="26"/>
      <c r="E239" s="31"/>
      <c r="F239" s="31"/>
      <c r="G239" s="31"/>
      <c r="H239" s="31"/>
      <c r="I239" s="28" t="s">
        <v>60</v>
      </c>
      <c r="J239" s="6"/>
    </row>
    <row r="240" spans="1:12">
      <c r="A240" s="24">
        <v>19230211</v>
      </c>
      <c r="B240" s="24" t="s">
        <v>197</v>
      </c>
      <c r="C240" s="40" t="s">
        <v>111</v>
      </c>
      <c r="D240" s="26">
        <v>100</v>
      </c>
      <c r="E240" s="31">
        <v>400</v>
      </c>
      <c r="F240" s="31">
        <f>SUM(E240)*1.042</f>
        <v>416.8</v>
      </c>
      <c r="G240" s="31">
        <f>SUM(F240)*1.042</f>
        <v>434.30560000000003</v>
      </c>
      <c r="H240" s="31">
        <f>SUM(G240)*1.042</f>
        <v>452.54643520000002</v>
      </c>
      <c r="I240" s="28">
        <f>SUM(E240:H240)</f>
        <v>1703.6520351999998</v>
      </c>
      <c r="J240" s="6"/>
    </row>
    <row r="241" spans="1:12">
      <c r="A241" s="20"/>
      <c r="B241" s="20"/>
      <c r="C241" s="20" t="s">
        <v>60</v>
      </c>
      <c r="D241" s="26"/>
      <c r="E241" s="31"/>
      <c r="F241" s="31"/>
      <c r="G241" s="31"/>
      <c r="H241" s="31"/>
      <c r="I241" s="28" t="s">
        <v>60</v>
      </c>
      <c r="J241" s="6"/>
    </row>
    <row r="242" spans="1:12" ht="33" customHeight="1">
      <c r="A242" s="24">
        <v>19900311</v>
      </c>
      <c r="B242" s="24" t="s">
        <v>197</v>
      </c>
      <c r="C242" s="40" t="s">
        <v>112</v>
      </c>
      <c r="D242" s="26">
        <v>103</v>
      </c>
      <c r="E242" s="31">
        <v>500</v>
      </c>
      <c r="F242" s="31">
        <f>SUM(E242)*1.042</f>
        <v>521</v>
      </c>
      <c r="G242" s="31">
        <f>SUM(F242)*1.042</f>
        <v>542.88200000000006</v>
      </c>
      <c r="H242" s="31">
        <f>SUM(G242)*1.042</f>
        <v>565.68304400000011</v>
      </c>
      <c r="I242" s="28">
        <f>SUM(E242:H242)</f>
        <v>2129.5650439999999</v>
      </c>
      <c r="J242" s="6"/>
      <c r="K242" t="s">
        <v>60</v>
      </c>
    </row>
    <row r="243" spans="1:12">
      <c r="A243" s="24"/>
      <c r="B243" s="24"/>
      <c r="C243" s="40"/>
      <c r="D243" s="26"/>
      <c r="E243" s="31"/>
      <c r="F243" s="31"/>
      <c r="G243" s="31"/>
      <c r="H243" s="31"/>
      <c r="I243" s="28" t="s">
        <v>60</v>
      </c>
      <c r="J243" s="6"/>
      <c r="K243" t="s">
        <v>60</v>
      </c>
    </row>
    <row r="244" spans="1:12">
      <c r="A244" s="24">
        <v>19901221</v>
      </c>
      <c r="B244" s="24" t="s">
        <v>197</v>
      </c>
      <c r="C244" s="40" t="s">
        <v>114</v>
      </c>
      <c r="D244" s="26">
        <v>100</v>
      </c>
      <c r="E244" s="31">
        <v>100</v>
      </c>
      <c r="F244" s="31">
        <f>SUM(E244)*1.042</f>
        <v>104.2</v>
      </c>
      <c r="G244" s="31">
        <f>SUM(F244)*1.042</f>
        <v>108.57640000000001</v>
      </c>
      <c r="H244" s="31">
        <f>SUM(G244)*1.042</f>
        <v>113.1366088</v>
      </c>
      <c r="I244" s="28">
        <f>SUM(E244:H244)</f>
        <v>425.91300879999994</v>
      </c>
      <c r="J244" s="6"/>
    </row>
    <row r="245" spans="1:12">
      <c r="A245" s="24"/>
      <c r="B245" s="24"/>
      <c r="C245" s="40" t="s">
        <v>60</v>
      </c>
      <c r="D245" s="26"/>
      <c r="E245" s="31"/>
      <c r="F245" s="31"/>
      <c r="G245" s="31"/>
      <c r="H245" s="31"/>
      <c r="I245" s="28" t="s">
        <v>60</v>
      </c>
      <c r="J245" s="6"/>
    </row>
    <row r="246" spans="1:12">
      <c r="A246" s="24" t="s">
        <v>271</v>
      </c>
      <c r="B246" s="24" t="s">
        <v>197</v>
      </c>
      <c r="C246" s="40" t="s">
        <v>115</v>
      </c>
      <c r="D246" s="26">
        <v>100</v>
      </c>
      <c r="E246" s="31">
        <v>1500</v>
      </c>
      <c r="F246" s="31">
        <f t="shared" ref="F246:H249" si="27">SUM(E246)*1.042</f>
        <v>1563</v>
      </c>
      <c r="G246" s="31">
        <f t="shared" si="27"/>
        <v>1628.646</v>
      </c>
      <c r="H246" s="31">
        <f t="shared" si="27"/>
        <v>1697.0491320000001</v>
      </c>
      <c r="I246" s="28">
        <f>SUM(E246:H246)</f>
        <v>6388.6951319999998</v>
      </c>
      <c r="J246" s="6"/>
    </row>
    <row r="247" spans="1:12">
      <c r="A247" s="24" t="s">
        <v>272</v>
      </c>
      <c r="B247" s="29" t="s">
        <v>197</v>
      </c>
      <c r="C247" s="40" t="s">
        <v>115</v>
      </c>
      <c r="D247" s="26">
        <v>101</v>
      </c>
      <c r="E247" s="31">
        <v>100</v>
      </c>
      <c r="F247" s="31">
        <f t="shared" si="27"/>
        <v>104.2</v>
      </c>
      <c r="G247" s="31">
        <f t="shared" si="27"/>
        <v>108.57640000000001</v>
      </c>
      <c r="H247" s="31">
        <f t="shared" si="27"/>
        <v>113.1366088</v>
      </c>
      <c r="I247" s="28">
        <f>SUM(E247:H247)</f>
        <v>425.91300879999994</v>
      </c>
      <c r="J247" s="6"/>
    </row>
    <row r="248" spans="1:12">
      <c r="A248" s="24" t="s">
        <v>273</v>
      </c>
      <c r="B248" s="29" t="s">
        <v>197</v>
      </c>
      <c r="C248" s="40" t="s">
        <v>115</v>
      </c>
      <c r="D248" s="26">
        <v>103</v>
      </c>
      <c r="E248" s="31">
        <v>2000</v>
      </c>
      <c r="F248" s="31">
        <f t="shared" si="27"/>
        <v>2084</v>
      </c>
      <c r="G248" s="31">
        <f t="shared" si="27"/>
        <v>2171.5280000000002</v>
      </c>
      <c r="H248" s="31">
        <f t="shared" si="27"/>
        <v>2262.7321760000004</v>
      </c>
      <c r="I248" s="28">
        <f>SUM(E248:H248)</f>
        <v>8518.2601759999998</v>
      </c>
      <c r="J248" s="6"/>
      <c r="K248" t="s">
        <v>60</v>
      </c>
    </row>
    <row r="249" spans="1:12">
      <c r="A249" s="24" t="s">
        <v>274</v>
      </c>
      <c r="B249" s="24" t="s">
        <v>197</v>
      </c>
      <c r="C249" s="40" t="s">
        <v>115</v>
      </c>
      <c r="D249" s="26">
        <v>180</v>
      </c>
      <c r="E249" s="31">
        <v>250</v>
      </c>
      <c r="F249" s="31">
        <f t="shared" si="27"/>
        <v>260.5</v>
      </c>
      <c r="G249" s="31">
        <f t="shared" si="27"/>
        <v>271.44100000000003</v>
      </c>
      <c r="H249" s="31">
        <f t="shared" si="27"/>
        <v>282.84152200000005</v>
      </c>
      <c r="I249" s="28">
        <f>SUM(E249:H249)</f>
        <v>1064.782522</v>
      </c>
      <c r="J249" s="6"/>
      <c r="K249" t="s">
        <v>60</v>
      </c>
    </row>
    <row r="250" spans="1:12">
      <c r="A250" s="24" t="s">
        <v>60</v>
      </c>
      <c r="B250" s="24"/>
      <c r="C250" s="40" t="s">
        <v>60</v>
      </c>
      <c r="D250" s="26"/>
      <c r="E250" s="31"/>
      <c r="F250" s="31"/>
      <c r="G250" s="31"/>
      <c r="H250" s="31"/>
      <c r="I250" s="28" t="s">
        <v>60</v>
      </c>
      <c r="J250" s="6"/>
      <c r="K250" t="s">
        <v>60</v>
      </c>
    </row>
    <row r="251" spans="1:12">
      <c r="A251" s="19">
        <v>20000000</v>
      </c>
      <c r="B251" s="24"/>
      <c r="C251" s="25" t="s">
        <v>116</v>
      </c>
      <c r="D251" s="26"/>
      <c r="E251" s="27">
        <f>SUM(E252:E283)</f>
        <v>89200</v>
      </c>
      <c r="F251" s="27">
        <f>SUM(F252:F283)</f>
        <v>81850</v>
      </c>
      <c r="G251" s="27">
        <f>SUM(G252:G283)</f>
        <v>80850</v>
      </c>
      <c r="H251" s="27">
        <f>SUM(H252:H283)</f>
        <v>81650</v>
      </c>
      <c r="I251" s="50">
        <f>SUM(I252:I283)</f>
        <v>333550</v>
      </c>
      <c r="J251" s="6"/>
      <c r="K251" t="s">
        <v>60</v>
      </c>
    </row>
    <row r="252" spans="1:12" ht="22.5">
      <c r="A252" s="24">
        <v>21120011</v>
      </c>
      <c r="B252" s="24" t="s">
        <v>197</v>
      </c>
      <c r="C252" s="40" t="s">
        <v>117</v>
      </c>
      <c r="D252" s="26">
        <v>183</v>
      </c>
      <c r="E252" s="31">
        <v>15000</v>
      </c>
      <c r="F252" s="31">
        <v>13000</v>
      </c>
      <c r="G252" s="31">
        <v>11000</v>
      </c>
      <c r="H252" s="31">
        <v>11000</v>
      </c>
      <c r="I252" s="28">
        <f>SUM(E252:H252)</f>
        <v>50000</v>
      </c>
      <c r="J252" s="6"/>
      <c r="K252" t="s">
        <v>60</v>
      </c>
      <c r="L252" t="s">
        <v>60</v>
      </c>
    </row>
    <row r="253" spans="1:12">
      <c r="A253" s="24"/>
      <c r="B253" s="24"/>
      <c r="C253" s="40"/>
      <c r="D253" s="26"/>
      <c r="E253" s="31"/>
      <c r="F253" s="31"/>
      <c r="G253" s="31"/>
      <c r="H253" s="31"/>
      <c r="I253" s="28" t="s">
        <v>60</v>
      </c>
      <c r="J253" s="6"/>
    </row>
    <row r="254" spans="1:12" ht="22.5">
      <c r="A254" s="24">
        <v>21220011</v>
      </c>
      <c r="B254" s="24" t="s">
        <v>197</v>
      </c>
      <c r="C254" s="40" t="s">
        <v>126</v>
      </c>
      <c r="D254" s="26">
        <v>186</v>
      </c>
      <c r="E254" s="31">
        <v>15000</v>
      </c>
      <c r="F254" s="31">
        <v>16000</v>
      </c>
      <c r="G254" s="31">
        <v>16000</v>
      </c>
      <c r="H254" s="31">
        <v>16000</v>
      </c>
      <c r="I254" s="28">
        <f>SUM(E254:H254)</f>
        <v>63000</v>
      </c>
      <c r="J254" s="6"/>
    </row>
    <row r="255" spans="1:12">
      <c r="A255" s="24"/>
      <c r="B255" s="24"/>
      <c r="C255" s="40" t="s">
        <v>60</v>
      </c>
      <c r="D255" s="26"/>
      <c r="E255" s="31"/>
      <c r="F255" s="31"/>
      <c r="G255" s="31"/>
      <c r="H255" s="31"/>
      <c r="I255" s="28" t="s">
        <v>60</v>
      </c>
      <c r="J255" s="6"/>
    </row>
    <row r="256" spans="1:12">
      <c r="A256" s="24">
        <v>22130011</v>
      </c>
      <c r="B256" s="24" t="s">
        <v>197</v>
      </c>
      <c r="C256" s="40" t="s">
        <v>118</v>
      </c>
      <c r="D256" s="26">
        <v>189</v>
      </c>
      <c r="E256" s="31">
        <v>100</v>
      </c>
      <c r="F256" s="31">
        <v>50</v>
      </c>
      <c r="G256" s="31">
        <v>50</v>
      </c>
      <c r="H256" s="31">
        <v>50</v>
      </c>
      <c r="I256" s="28">
        <f>SUM(E256:H256)</f>
        <v>250</v>
      </c>
      <c r="J256" s="6"/>
    </row>
    <row r="257" spans="1:13">
      <c r="A257" s="24"/>
      <c r="B257" s="24"/>
      <c r="C257" s="40" t="s">
        <v>60</v>
      </c>
      <c r="D257" s="26"/>
      <c r="E257" s="31"/>
      <c r="F257" s="31"/>
      <c r="G257" s="31"/>
      <c r="H257" s="31"/>
      <c r="I257" s="28" t="s">
        <v>60</v>
      </c>
      <c r="J257" s="6"/>
    </row>
    <row r="258" spans="1:13">
      <c r="A258" s="24">
        <v>22200011</v>
      </c>
      <c r="B258" s="24" t="s">
        <v>197</v>
      </c>
      <c r="C258" s="40" t="s">
        <v>119</v>
      </c>
      <c r="D258" s="26">
        <v>187</v>
      </c>
      <c r="E258" s="31">
        <v>1000</v>
      </c>
      <c r="F258" s="31">
        <v>500</v>
      </c>
      <c r="G258" s="31">
        <v>500</v>
      </c>
      <c r="H258" s="31">
        <v>500</v>
      </c>
      <c r="I258" s="28">
        <f>SUM(E258:H258)</f>
        <v>2500</v>
      </c>
      <c r="J258" s="6"/>
    </row>
    <row r="259" spans="1:13">
      <c r="A259" s="24"/>
      <c r="B259" s="24"/>
      <c r="C259" s="40"/>
      <c r="D259" s="26"/>
      <c r="E259" s="31"/>
      <c r="F259" s="31"/>
      <c r="G259" s="31"/>
      <c r="H259" s="31"/>
      <c r="I259" s="28" t="s">
        <v>60</v>
      </c>
      <c r="J259" s="6"/>
    </row>
    <row r="260" spans="1:13" ht="22.5">
      <c r="A260" s="24">
        <v>24180311</v>
      </c>
      <c r="B260" s="24" t="s">
        <v>197</v>
      </c>
      <c r="C260" s="40" t="s">
        <v>120</v>
      </c>
      <c r="D260" s="26">
        <v>138</v>
      </c>
      <c r="E260" s="31">
        <v>4000</v>
      </c>
      <c r="F260" s="31">
        <v>4000</v>
      </c>
      <c r="G260" s="31">
        <v>4000</v>
      </c>
      <c r="H260" s="31">
        <v>4000</v>
      </c>
      <c r="I260" s="28">
        <f>SUM(E260:H260)</f>
        <v>16000</v>
      </c>
      <c r="J260" s="6"/>
      <c r="K260" t="s">
        <v>60</v>
      </c>
    </row>
    <row r="261" spans="1:13">
      <c r="A261" s="24"/>
      <c r="B261" s="24"/>
      <c r="C261" s="40"/>
      <c r="D261" s="26"/>
      <c r="E261" s="31"/>
      <c r="F261" s="31"/>
      <c r="G261" s="31"/>
      <c r="H261" s="31"/>
      <c r="I261" s="28" t="s">
        <v>60</v>
      </c>
      <c r="J261" s="6"/>
    </row>
    <row r="262" spans="1:13" ht="23.25" customHeight="1">
      <c r="A262" s="24">
        <v>24181011</v>
      </c>
      <c r="B262" s="24" t="s">
        <v>197</v>
      </c>
      <c r="C262" s="40" t="s">
        <v>121</v>
      </c>
      <c r="D262" s="26">
        <v>133</v>
      </c>
      <c r="E262" s="31">
        <v>600</v>
      </c>
      <c r="F262" s="31">
        <v>600</v>
      </c>
      <c r="G262" s="31">
        <v>600</v>
      </c>
      <c r="H262" s="31">
        <v>600</v>
      </c>
      <c r="I262" s="28">
        <f>SUM(E262:H262)</f>
        <v>2400</v>
      </c>
      <c r="J262" s="6"/>
      <c r="K262" t="s">
        <v>60</v>
      </c>
      <c r="L262" t="s">
        <v>60</v>
      </c>
    </row>
    <row r="263" spans="1:13" ht="22.5">
      <c r="A263" s="24">
        <v>24181091</v>
      </c>
      <c r="B263" s="24" t="s">
        <v>197</v>
      </c>
      <c r="C263" s="40" t="s">
        <v>105</v>
      </c>
      <c r="D263" s="26">
        <v>134</v>
      </c>
      <c r="E263" s="31">
        <v>8000</v>
      </c>
      <c r="F263" s="31">
        <v>8000</v>
      </c>
      <c r="G263" s="31">
        <v>8000</v>
      </c>
      <c r="H263" s="31">
        <v>8000</v>
      </c>
      <c r="I263" s="28">
        <f>SUM(E263:H263)</f>
        <v>32000</v>
      </c>
      <c r="J263" s="6"/>
    </row>
    <row r="264" spans="1:13">
      <c r="A264" s="24"/>
      <c r="B264" s="24"/>
      <c r="C264" s="40" t="s">
        <v>60</v>
      </c>
      <c r="D264" s="26"/>
      <c r="E264" s="31"/>
      <c r="F264" s="31"/>
      <c r="G264" s="31"/>
      <c r="H264" s="31"/>
      <c r="I264" s="28" t="s">
        <v>60</v>
      </c>
      <c r="J264" s="6"/>
    </row>
    <row r="265" spans="1:13">
      <c r="A265" s="32">
        <v>24189911</v>
      </c>
      <c r="B265" s="24" t="s">
        <v>197</v>
      </c>
      <c r="C265" s="33" t="s">
        <v>91</v>
      </c>
      <c r="D265" s="26">
        <v>142</v>
      </c>
      <c r="E265" s="31">
        <v>1000</v>
      </c>
      <c r="F265" s="31">
        <v>1000</v>
      </c>
      <c r="G265" s="31">
        <v>1000</v>
      </c>
      <c r="H265" s="31">
        <v>1000</v>
      </c>
      <c r="I265" s="28">
        <f>SUM(E265:H265)</f>
        <v>4000</v>
      </c>
      <c r="J265" s="6"/>
    </row>
    <row r="266" spans="1:13">
      <c r="A266" s="20" t="s">
        <v>60</v>
      </c>
      <c r="B266" s="20"/>
      <c r="C266" s="20"/>
      <c r="D266" s="26"/>
      <c r="E266" s="31"/>
      <c r="F266" s="31"/>
      <c r="G266" s="31"/>
      <c r="H266" s="31"/>
      <c r="I266" s="28" t="s">
        <v>60</v>
      </c>
      <c r="J266" s="6"/>
    </row>
    <row r="267" spans="1:13" ht="25.5" customHeight="1">
      <c r="A267" s="24" t="s">
        <v>275</v>
      </c>
      <c r="B267" s="24" t="s">
        <v>197</v>
      </c>
      <c r="C267" s="40" t="s">
        <v>122</v>
      </c>
      <c r="D267" s="26">
        <v>163</v>
      </c>
      <c r="E267" s="31">
        <v>600</v>
      </c>
      <c r="F267" s="31">
        <v>600</v>
      </c>
      <c r="G267" s="31">
        <v>600</v>
      </c>
      <c r="H267" s="31">
        <v>600</v>
      </c>
      <c r="I267" s="28">
        <f>SUM(E267:H267)</f>
        <v>2400</v>
      </c>
      <c r="J267" s="6"/>
    </row>
    <row r="268" spans="1:13">
      <c r="A268" s="24"/>
      <c r="B268" s="24"/>
      <c r="C268" s="40"/>
      <c r="D268" s="26"/>
      <c r="E268" s="31"/>
      <c r="F268" s="31"/>
      <c r="G268" s="31"/>
      <c r="H268" s="31"/>
      <c r="I268" s="28" t="s">
        <v>60</v>
      </c>
      <c r="J268" s="6"/>
    </row>
    <row r="269" spans="1:13" ht="27" customHeight="1">
      <c r="A269" s="24">
        <v>24281021</v>
      </c>
      <c r="B269" s="24" t="s">
        <v>197</v>
      </c>
      <c r="C269" s="40" t="s">
        <v>123</v>
      </c>
      <c r="D269" s="26">
        <v>162</v>
      </c>
      <c r="E269" s="31">
        <v>1000</v>
      </c>
      <c r="F269" s="31">
        <v>1000</v>
      </c>
      <c r="G269" s="31">
        <v>1000</v>
      </c>
      <c r="H269" s="31">
        <v>1000</v>
      </c>
      <c r="I269" s="28">
        <f>SUM(E269:H269)</f>
        <v>4000</v>
      </c>
      <c r="J269" s="6"/>
      <c r="L269" t="s">
        <v>60</v>
      </c>
    </row>
    <row r="270" spans="1:13">
      <c r="A270" s="24"/>
      <c r="B270" s="24"/>
      <c r="C270" s="40"/>
      <c r="D270" s="26"/>
      <c r="E270" s="31"/>
      <c r="F270" s="31"/>
      <c r="G270" s="31"/>
      <c r="H270" s="31"/>
      <c r="I270" s="28" t="s">
        <v>60</v>
      </c>
      <c r="J270" s="6"/>
    </row>
    <row r="271" spans="1:13" ht="23.25" customHeight="1">
      <c r="A271" s="24">
        <v>24281051</v>
      </c>
      <c r="B271" s="24" t="s">
        <v>197</v>
      </c>
      <c r="C271" s="40" t="s">
        <v>124</v>
      </c>
      <c r="D271" s="26">
        <v>164</v>
      </c>
      <c r="E271" s="31">
        <v>14000</v>
      </c>
      <c r="F271" s="31">
        <v>15000</v>
      </c>
      <c r="G271" s="31">
        <v>16000</v>
      </c>
      <c r="H271" s="31">
        <v>17000</v>
      </c>
      <c r="I271" s="28">
        <f>SUM(E271:H271)</f>
        <v>62000</v>
      </c>
      <c r="J271" s="6"/>
    </row>
    <row r="272" spans="1:13">
      <c r="A272" s="24"/>
      <c r="B272" s="24"/>
      <c r="C272" s="40"/>
      <c r="D272" s="26"/>
      <c r="E272" s="31"/>
      <c r="F272" s="31"/>
      <c r="G272" s="31"/>
      <c r="H272" s="31"/>
      <c r="I272" s="28" t="s">
        <v>60</v>
      </c>
      <c r="J272" s="6"/>
      <c r="M272" t="s">
        <v>60</v>
      </c>
    </row>
    <row r="273" spans="1:12" ht="27" customHeight="1">
      <c r="A273" s="24">
        <v>24281071</v>
      </c>
      <c r="B273" s="24" t="s">
        <v>197</v>
      </c>
      <c r="C273" s="40" t="s">
        <v>125</v>
      </c>
      <c r="D273" s="26">
        <v>164</v>
      </c>
      <c r="E273" s="31">
        <v>15000</v>
      </c>
      <c r="F273" s="31">
        <v>8000</v>
      </c>
      <c r="G273" s="31">
        <v>8000</v>
      </c>
      <c r="H273" s="31">
        <v>8000</v>
      </c>
      <c r="I273" s="28">
        <f>SUM(E273:H273)</f>
        <v>39000</v>
      </c>
      <c r="J273" s="6"/>
    </row>
    <row r="274" spans="1:12">
      <c r="A274" s="29" t="s">
        <v>60</v>
      </c>
      <c r="B274" s="29"/>
      <c r="C274" s="30"/>
      <c r="D274" s="26"/>
      <c r="E274" s="31"/>
      <c r="F274" s="31"/>
      <c r="G274" s="31"/>
      <c r="H274" s="31"/>
      <c r="I274" s="28"/>
      <c r="J274" s="6"/>
    </row>
    <row r="275" spans="1:12" ht="22.5">
      <c r="A275" s="24">
        <v>24281091</v>
      </c>
      <c r="B275" s="24" t="s">
        <v>197</v>
      </c>
      <c r="C275" s="40" t="s">
        <v>108</v>
      </c>
      <c r="D275" s="26">
        <v>164</v>
      </c>
      <c r="E275" s="31">
        <v>2000</v>
      </c>
      <c r="F275" s="31">
        <v>2000</v>
      </c>
      <c r="G275" s="31">
        <v>2000</v>
      </c>
      <c r="H275" s="31">
        <v>2000</v>
      </c>
      <c r="I275" s="28">
        <f>SUM(E275:H275)</f>
        <v>8000</v>
      </c>
      <c r="J275" s="6"/>
    </row>
    <row r="276" spans="1:12">
      <c r="A276" s="24"/>
      <c r="B276" s="24"/>
      <c r="C276" s="40"/>
      <c r="D276" s="26"/>
      <c r="E276" s="31"/>
      <c r="F276" s="31"/>
      <c r="G276" s="31"/>
      <c r="H276" s="31"/>
      <c r="I276" s="28" t="s">
        <v>60</v>
      </c>
      <c r="J276" s="6"/>
    </row>
    <row r="277" spans="1:12">
      <c r="A277" s="32">
        <v>24289911</v>
      </c>
      <c r="B277" s="24" t="s">
        <v>197</v>
      </c>
      <c r="C277" s="33" t="s">
        <v>96</v>
      </c>
      <c r="D277" s="26">
        <v>168</v>
      </c>
      <c r="E277" s="31">
        <v>1000</v>
      </c>
      <c r="F277" s="31">
        <v>1000</v>
      </c>
      <c r="G277" s="31">
        <v>1000</v>
      </c>
      <c r="H277" s="31">
        <v>1000</v>
      </c>
      <c r="I277" s="28">
        <f>SUM(E277:H277)</f>
        <v>4000</v>
      </c>
      <c r="J277" s="6"/>
    </row>
    <row r="278" spans="1:12">
      <c r="A278" s="32"/>
      <c r="B278" s="24"/>
      <c r="C278" s="33"/>
      <c r="D278" s="26"/>
      <c r="E278" s="31"/>
      <c r="F278" s="31"/>
      <c r="G278" s="31"/>
      <c r="H278" s="31"/>
      <c r="I278" s="28" t="s">
        <v>60</v>
      </c>
      <c r="J278" s="6"/>
    </row>
    <row r="279" spans="1:12">
      <c r="A279" s="29" t="s">
        <v>291</v>
      </c>
      <c r="B279" s="24" t="s">
        <v>197</v>
      </c>
      <c r="C279" s="30" t="s">
        <v>101</v>
      </c>
      <c r="D279" s="26">
        <v>164</v>
      </c>
      <c r="E279" s="31">
        <v>800</v>
      </c>
      <c r="F279" s="31">
        <v>1000</v>
      </c>
      <c r="G279" s="31">
        <v>1000</v>
      </c>
      <c r="H279" s="31">
        <v>800</v>
      </c>
      <c r="I279" s="28">
        <f>SUM(E279:H279)</f>
        <v>3600</v>
      </c>
      <c r="J279" s="6"/>
    </row>
    <row r="280" spans="1:12">
      <c r="A280" s="24" t="s">
        <v>60</v>
      </c>
      <c r="B280" s="24"/>
      <c r="C280" s="40"/>
      <c r="D280" s="26"/>
      <c r="E280" s="31"/>
      <c r="F280" s="31"/>
      <c r="G280" s="31"/>
      <c r="H280" s="31"/>
      <c r="I280" s="28" t="s">
        <v>60</v>
      </c>
      <c r="J280" s="6"/>
    </row>
    <row r="281" spans="1:12" ht="22.5">
      <c r="A281" s="29">
        <v>24481011</v>
      </c>
      <c r="B281" s="24" t="s">
        <v>197</v>
      </c>
      <c r="C281" s="30" t="s">
        <v>196</v>
      </c>
      <c r="D281" s="26">
        <v>164</v>
      </c>
      <c r="E281" s="31">
        <v>10000</v>
      </c>
      <c r="F281" s="31">
        <v>10000</v>
      </c>
      <c r="G281" s="31">
        <v>10000</v>
      </c>
      <c r="H281" s="31">
        <v>10000</v>
      </c>
      <c r="I281" s="28">
        <f>SUM(E281:H281)</f>
        <v>40000</v>
      </c>
      <c r="J281" s="6"/>
    </row>
    <row r="282" spans="1:12">
      <c r="A282" s="29"/>
      <c r="B282" s="29"/>
      <c r="C282" s="30" t="s">
        <v>233</v>
      </c>
      <c r="D282" s="26"/>
      <c r="E282" s="31"/>
      <c r="F282" s="31"/>
      <c r="G282" s="31"/>
      <c r="H282" s="31"/>
      <c r="I282" s="28"/>
      <c r="J282" s="6"/>
    </row>
    <row r="283" spans="1:12" ht="24" customHeight="1">
      <c r="A283" s="29">
        <v>24500011</v>
      </c>
      <c r="B283" s="24" t="s">
        <v>197</v>
      </c>
      <c r="C283" s="30" t="s">
        <v>195</v>
      </c>
      <c r="D283" s="26">
        <v>180</v>
      </c>
      <c r="E283" s="31">
        <v>100</v>
      </c>
      <c r="F283" s="31">
        <v>100</v>
      </c>
      <c r="G283" s="31">
        <v>100</v>
      </c>
      <c r="H283" s="31">
        <v>100</v>
      </c>
      <c r="I283" s="28">
        <f>SUM(E283:H283)</f>
        <v>400</v>
      </c>
      <c r="J283" s="6"/>
    </row>
    <row r="284" spans="1:12">
      <c r="A284" s="20" t="s">
        <v>60</v>
      </c>
      <c r="B284" s="20"/>
      <c r="C284" s="20"/>
      <c r="D284" s="26"/>
      <c r="E284" s="31"/>
      <c r="F284" s="31"/>
      <c r="G284" s="31"/>
      <c r="H284" s="31"/>
      <c r="I284" s="28"/>
      <c r="J284" s="6"/>
    </row>
    <row r="285" spans="1:12" s="9" customFormat="1">
      <c r="A285" s="57" t="s">
        <v>198</v>
      </c>
      <c r="B285" s="58"/>
      <c r="C285" s="57" t="s">
        <v>51</v>
      </c>
      <c r="D285" s="58"/>
      <c r="E285" s="59">
        <f>SUM(E286:E291)</f>
        <v>33866</v>
      </c>
      <c r="F285" s="59">
        <f>SUM(F286:F291)</f>
        <v>35288.371999999996</v>
      </c>
      <c r="G285" s="59">
        <f>SUM(G286:G291)</f>
        <v>36770.483624</v>
      </c>
      <c r="H285" s="59">
        <f>SUM(H286:H291)</f>
        <v>38314.843936208003</v>
      </c>
      <c r="I285" s="60">
        <f>SUM(I286:I291)</f>
        <v>144239.69956020801</v>
      </c>
      <c r="J285" s="6"/>
    </row>
    <row r="286" spans="1:12">
      <c r="A286" s="24" t="s">
        <v>159</v>
      </c>
      <c r="B286" s="24" t="s">
        <v>197</v>
      </c>
      <c r="C286" s="48" t="s">
        <v>52</v>
      </c>
      <c r="D286" s="26">
        <v>103</v>
      </c>
      <c r="E286" s="31">
        <v>20000</v>
      </c>
      <c r="F286" s="31">
        <f t="shared" ref="F286:F291" si="28">SUM(E286)*1.042</f>
        <v>20840</v>
      </c>
      <c r="G286" s="31">
        <f t="shared" ref="G286:G291" si="29">SUM(F286)*1.042</f>
        <v>21715.280000000002</v>
      </c>
      <c r="H286" s="31">
        <f t="shared" ref="H286:H291" si="30">SUM(G286)*1.042</f>
        <v>22627.321760000003</v>
      </c>
      <c r="I286" s="28">
        <f t="shared" ref="I286:I291" si="31">SUM(E286:H286)</f>
        <v>85182.601760000005</v>
      </c>
      <c r="J286" s="6"/>
      <c r="L286" t="s">
        <v>60</v>
      </c>
    </row>
    <row r="287" spans="1:12">
      <c r="A287" s="24" t="s">
        <v>160</v>
      </c>
      <c r="B287" s="24" t="s">
        <v>197</v>
      </c>
      <c r="C287" s="48" t="s">
        <v>276</v>
      </c>
      <c r="D287" s="26">
        <v>103</v>
      </c>
      <c r="E287" s="31">
        <v>1500</v>
      </c>
      <c r="F287" s="31">
        <f t="shared" si="28"/>
        <v>1563</v>
      </c>
      <c r="G287" s="31">
        <f t="shared" si="29"/>
        <v>1628.646</v>
      </c>
      <c r="H287" s="31">
        <f t="shared" si="30"/>
        <v>1697.0491320000001</v>
      </c>
      <c r="I287" s="28">
        <f t="shared" si="31"/>
        <v>6388.6951319999998</v>
      </c>
      <c r="J287" s="6"/>
    </row>
    <row r="288" spans="1:12">
      <c r="A288" s="24" t="s">
        <v>161</v>
      </c>
      <c r="B288" s="24" t="s">
        <v>197</v>
      </c>
      <c r="C288" s="48" t="s">
        <v>53</v>
      </c>
      <c r="D288" s="26">
        <v>103</v>
      </c>
      <c r="E288" s="31">
        <v>123</v>
      </c>
      <c r="F288" s="31">
        <f t="shared" si="28"/>
        <v>128.166</v>
      </c>
      <c r="G288" s="31">
        <f t="shared" si="29"/>
        <v>133.54897199999999</v>
      </c>
      <c r="H288" s="31">
        <f t="shared" si="30"/>
        <v>139.15802882399998</v>
      </c>
      <c r="I288" s="28">
        <f t="shared" si="31"/>
        <v>523.87300082399997</v>
      </c>
      <c r="J288" s="6"/>
    </row>
    <row r="289" spans="1:11">
      <c r="A289" s="24" t="s">
        <v>162</v>
      </c>
      <c r="B289" s="24" t="s">
        <v>197</v>
      </c>
      <c r="C289" s="48" t="s">
        <v>54</v>
      </c>
      <c r="D289" s="26">
        <v>103</v>
      </c>
      <c r="E289" s="31">
        <v>12000</v>
      </c>
      <c r="F289" s="31">
        <f t="shared" si="28"/>
        <v>12504</v>
      </c>
      <c r="G289" s="31">
        <f t="shared" si="29"/>
        <v>13029.168</v>
      </c>
      <c r="H289" s="31">
        <f t="shared" si="30"/>
        <v>13576.393056000001</v>
      </c>
      <c r="I289" s="28">
        <f t="shared" si="31"/>
        <v>51109.561055999999</v>
      </c>
      <c r="J289" s="6"/>
    </row>
    <row r="290" spans="1:11">
      <c r="A290" s="24" t="s">
        <v>163</v>
      </c>
      <c r="B290" s="24" t="s">
        <v>197</v>
      </c>
      <c r="C290" s="48" t="s">
        <v>55</v>
      </c>
      <c r="D290" s="26">
        <v>103</v>
      </c>
      <c r="E290" s="31">
        <v>220</v>
      </c>
      <c r="F290" s="31">
        <f t="shared" si="28"/>
        <v>229.24</v>
      </c>
      <c r="G290" s="31">
        <f t="shared" si="29"/>
        <v>238.86808000000002</v>
      </c>
      <c r="H290" s="31">
        <f t="shared" si="30"/>
        <v>248.90053936000004</v>
      </c>
      <c r="I290" s="28">
        <f t="shared" si="31"/>
        <v>937.00861936000001</v>
      </c>
      <c r="J290" s="6"/>
    </row>
    <row r="291" spans="1:11">
      <c r="A291" s="24" t="s">
        <v>164</v>
      </c>
      <c r="B291" s="24" t="s">
        <v>197</v>
      </c>
      <c r="C291" s="48" t="s">
        <v>56</v>
      </c>
      <c r="D291" s="26">
        <v>103</v>
      </c>
      <c r="E291" s="31">
        <v>23</v>
      </c>
      <c r="F291" s="31">
        <f t="shared" si="28"/>
        <v>23.966000000000001</v>
      </c>
      <c r="G291" s="31">
        <f t="shared" si="29"/>
        <v>24.972572000000003</v>
      </c>
      <c r="H291" s="31">
        <f t="shared" si="30"/>
        <v>26.021420024000005</v>
      </c>
      <c r="I291" s="28">
        <f t="shared" si="31"/>
        <v>97.959992024000016</v>
      </c>
      <c r="J291" s="6"/>
    </row>
    <row r="292" spans="1:11">
      <c r="A292" s="24"/>
      <c r="B292" s="24"/>
      <c r="C292" s="42"/>
      <c r="D292" s="26"/>
      <c r="E292" s="31"/>
      <c r="F292" s="31"/>
      <c r="G292" s="51"/>
      <c r="H292" s="51"/>
      <c r="I292" s="28" t="s">
        <v>60</v>
      </c>
      <c r="J292" s="6"/>
    </row>
    <row r="293" spans="1:11">
      <c r="A293" s="61" t="s">
        <v>199</v>
      </c>
      <c r="B293" s="61"/>
      <c r="C293" s="61" t="s">
        <v>321</v>
      </c>
      <c r="D293" s="62"/>
      <c r="E293" s="63">
        <f>SUM(E294:E304)</f>
        <v>146657</v>
      </c>
      <c r="F293" s="63">
        <f>SUM(F294:F304)</f>
        <v>152816.59400000001</v>
      </c>
      <c r="G293" s="63">
        <f>SUM(G294:G304)</f>
        <v>159234.89094799999</v>
      </c>
      <c r="H293" s="63">
        <f>SUM(H294:H304)</f>
        <v>165922.75636781604</v>
      </c>
      <c r="I293" s="64">
        <f>SUM(I294:I304)</f>
        <v>624631.24131581618</v>
      </c>
      <c r="J293" s="6"/>
    </row>
    <row r="294" spans="1:11" ht="27" customHeight="1">
      <c r="A294" s="24">
        <v>97180121</v>
      </c>
      <c r="B294" s="24" t="s">
        <v>197</v>
      </c>
      <c r="C294" s="40" t="s">
        <v>128</v>
      </c>
      <c r="D294" s="26">
        <v>101</v>
      </c>
      <c r="E294" s="31">
        <f>SUM(E119+E120+E121)*0.2</f>
        <v>14000</v>
      </c>
      <c r="F294" s="31">
        <f>SUM(F119+F120+F121)*0.2</f>
        <v>14588</v>
      </c>
      <c r="G294" s="31">
        <f>SUM(G119+G120+G121)*0.2</f>
        <v>15200.696</v>
      </c>
      <c r="H294" s="31">
        <f>SUM(H119+H120+H121)*0.2</f>
        <v>15839.125232000004</v>
      </c>
      <c r="I294" s="50">
        <f>SUM(I119+I120+I121)*0.2</f>
        <v>59627.821232000009</v>
      </c>
      <c r="J294" s="6"/>
    </row>
    <row r="295" spans="1:11">
      <c r="A295" s="20"/>
      <c r="B295" s="20"/>
      <c r="C295" s="20"/>
      <c r="D295" s="26"/>
      <c r="E295" s="31"/>
      <c r="F295" s="31"/>
      <c r="G295" s="31"/>
      <c r="H295" s="31"/>
      <c r="I295" s="28" t="s">
        <v>60</v>
      </c>
      <c r="J295" s="6"/>
    </row>
    <row r="296" spans="1:11" ht="24.75" customHeight="1">
      <c r="A296" s="29">
        <v>97180151</v>
      </c>
      <c r="B296" s="29" t="s">
        <v>197</v>
      </c>
      <c r="C296" s="30" t="s">
        <v>82</v>
      </c>
      <c r="D296" s="26">
        <v>101</v>
      </c>
      <c r="E296" s="31">
        <f>SUM(E126+E127+E128)</f>
        <v>21</v>
      </c>
      <c r="F296" s="31">
        <f>SUM(F126+F127+F128)</f>
        <v>21.882000000000001</v>
      </c>
      <c r="G296" s="31">
        <f>SUM(G126+G127+G128)</f>
        <v>22.801044000000005</v>
      </c>
      <c r="H296" s="31">
        <f>SUM(H126+H127+H128)</f>
        <v>23.758687848000001</v>
      </c>
      <c r="I296" s="50">
        <f>SUM(I126+I127+I128)</f>
        <v>89.441731848000003</v>
      </c>
      <c r="J296" s="6"/>
      <c r="K296" t="s">
        <v>60</v>
      </c>
    </row>
    <row r="297" spans="1:11">
      <c r="A297" s="20"/>
      <c r="B297" s="20"/>
      <c r="C297" s="20"/>
      <c r="D297" s="26"/>
      <c r="E297" s="31"/>
      <c r="F297" s="31"/>
      <c r="G297" s="31"/>
      <c r="H297" s="31"/>
      <c r="I297" s="28" t="s">
        <v>60</v>
      </c>
      <c r="J297" s="6"/>
    </row>
    <row r="298" spans="1:11" ht="27" customHeight="1">
      <c r="A298" s="29">
        <v>97180611</v>
      </c>
      <c r="B298" s="29" t="s">
        <v>197</v>
      </c>
      <c r="C298" s="30" t="s">
        <v>90</v>
      </c>
      <c r="D298" s="26">
        <v>101</v>
      </c>
      <c r="E298" s="31">
        <f>SUM(E161+E162+E163)</f>
        <v>336</v>
      </c>
      <c r="F298" s="31">
        <f>SUM(F161+F162+F163)</f>
        <v>350.11200000000002</v>
      </c>
      <c r="G298" s="31">
        <f>SUM(G161+G162+G163)</f>
        <v>364.81670400000007</v>
      </c>
      <c r="H298" s="31">
        <f>SUM(H161+H162+H163)</f>
        <v>380.13900556800002</v>
      </c>
      <c r="I298" s="50">
        <f>SUM(I161+I162+I163)</f>
        <v>1431.0677095680001</v>
      </c>
      <c r="J298" s="6"/>
    </row>
    <row r="299" spans="1:11">
      <c r="A299" s="20"/>
      <c r="B299" s="20"/>
      <c r="C299" s="20"/>
      <c r="D299" s="26"/>
      <c r="E299" s="31"/>
      <c r="F299" s="31"/>
      <c r="G299" s="31"/>
      <c r="H299" s="31"/>
      <c r="I299" s="28" t="s">
        <v>60</v>
      </c>
      <c r="J299" s="6"/>
    </row>
    <row r="300" spans="1:11">
      <c r="A300" s="24">
        <v>97280111</v>
      </c>
      <c r="B300" s="24" t="s">
        <v>197</v>
      </c>
      <c r="C300" s="40" t="s">
        <v>92</v>
      </c>
      <c r="D300" s="26">
        <v>101</v>
      </c>
      <c r="E300" s="31">
        <f>SUM(E173+E174+E175)</f>
        <v>100800</v>
      </c>
      <c r="F300" s="31">
        <f>SUM(F173+F174+F175)</f>
        <v>105033.60000000001</v>
      </c>
      <c r="G300" s="31">
        <f>SUM(G173+G174+G175)</f>
        <v>109445.01120000001</v>
      </c>
      <c r="H300" s="31">
        <f>SUM(H173+H174+H175)</f>
        <v>114041.70167040001</v>
      </c>
      <c r="I300" s="50">
        <f>SUM(I173+I174+I175)</f>
        <v>429320.31287040008</v>
      </c>
      <c r="J300" s="6"/>
    </row>
    <row r="301" spans="1:11">
      <c r="A301" s="20"/>
      <c r="B301" s="20"/>
      <c r="C301" s="20"/>
      <c r="D301" s="26"/>
      <c r="E301" s="31"/>
      <c r="F301" s="31"/>
      <c r="G301" s="31"/>
      <c r="H301" s="31"/>
      <c r="I301" s="28" t="s">
        <v>60</v>
      </c>
      <c r="J301" s="6"/>
    </row>
    <row r="302" spans="1:11">
      <c r="A302" s="24">
        <v>97280121</v>
      </c>
      <c r="B302" s="24" t="s">
        <v>197</v>
      </c>
      <c r="C302" s="40" t="s">
        <v>93</v>
      </c>
      <c r="D302" s="26">
        <v>101</v>
      </c>
      <c r="E302" s="31">
        <f>SUM(E177+E178+E179)</f>
        <v>30100</v>
      </c>
      <c r="F302" s="31">
        <f>SUM(F177+F178+F179)</f>
        <v>31364.2</v>
      </c>
      <c r="G302" s="31">
        <f>SUM(G177+G178+G179)</f>
        <v>32681.4964</v>
      </c>
      <c r="H302" s="31">
        <f>SUM(H177+H178+H179)</f>
        <v>34054.119248800002</v>
      </c>
      <c r="I302" s="50">
        <f>SUM(I177+I178+I179)</f>
        <v>128199.81564880001</v>
      </c>
      <c r="J302" s="6"/>
    </row>
    <row r="303" spans="1:11">
      <c r="A303" s="20" t="s">
        <v>60</v>
      </c>
      <c r="B303" s="20"/>
      <c r="C303" s="20"/>
      <c r="D303" s="26"/>
      <c r="E303" s="31"/>
      <c r="F303" s="31"/>
      <c r="G303" s="31"/>
      <c r="H303" s="31"/>
      <c r="I303" s="28" t="s">
        <v>60</v>
      </c>
      <c r="J303" s="6"/>
    </row>
    <row r="304" spans="1:11">
      <c r="A304" s="24">
        <v>97280131</v>
      </c>
      <c r="B304" s="24" t="s">
        <v>197</v>
      </c>
      <c r="C304" s="40" t="s">
        <v>94</v>
      </c>
      <c r="D304" s="26">
        <v>101</v>
      </c>
      <c r="E304" s="31">
        <f>SUM(E181+E182+E183)</f>
        <v>1400</v>
      </c>
      <c r="F304" s="31">
        <f>SUM(F181+F182+F183)</f>
        <v>1458.8</v>
      </c>
      <c r="G304" s="31">
        <f>SUM(G181+G182+G183)</f>
        <v>1520.0696000000003</v>
      </c>
      <c r="H304" s="31">
        <f>SUM(H181+H182+H183)</f>
        <v>1583.9125232000004</v>
      </c>
      <c r="I304" s="50">
        <f>SUM(I181+I182+I183)</f>
        <v>5962.7821231999997</v>
      </c>
      <c r="J304" s="6"/>
      <c r="K304" t="s">
        <v>60</v>
      </c>
    </row>
    <row r="305" spans="1:11">
      <c r="A305" s="75" t="s">
        <v>281</v>
      </c>
      <c r="B305" s="75"/>
      <c r="C305" s="75"/>
      <c r="D305" s="65" t="s">
        <v>60</v>
      </c>
      <c r="E305" s="65">
        <f>SUM(E7+E251+E285-E293)</f>
        <v>792056</v>
      </c>
      <c r="F305" s="65">
        <f>SUM(F7+F251+F285-F293)</f>
        <v>826316.92799999984</v>
      </c>
      <c r="G305" s="65">
        <f>SUM(G7+G251+G285-G293)</f>
        <v>866611.26041599968</v>
      </c>
      <c r="H305" s="65">
        <f>SUM(H7+H251+H285-H293)</f>
        <v>908164.07604547183</v>
      </c>
      <c r="I305" s="66">
        <f>SUM(I7+I251+I285-I293)</f>
        <v>3393148.2644614712</v>
      </c>
      <c r="J305" s="10"/>
      <c r="K305" t="s">
        <v>60</v>
      </c>
    </row>
    <row r="307" spans="1:11">
      <c r="I307" s="15"/>
    </row>
    <row r="308" spans="1:11">
      <c r="A308" s="2" t="s">
        <v>60</v>
      </c>
    </row>
    <row r="309" spans="1:11">
      <c r="I309" s="14" t="s">
        <v>60</v>
      </c>
    </row>
    <row r="311" spans="1:11">
      <c r="C311" s="2" t="s">
        <v>60</v>
      </c>
    </row>
  </sheetData>
  <mergeCells count="2">
    <mergeCell ref="F5:G5"/>
    <mergeCell ref="A305:C305"/>
  </mergeCells>
  <pageMargins left="1.5748031496062993" right="0" top="0.78740157480314965" bottom="0.78740157480314965" header="0.31496062992125984" footer="0.31496062992125984"/>
  <pageSetup paperSize="9" scale="110" orientation="landscape" horizontalDpi="1200" verticalDpi="1200" r:id="rId1"/>
  <legacyDrawing r:id="rId2"/>
  <oleObjects>
    <oleObject progId="Word.Picture.8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F47"/>
  <sheetViews>
    <sheetView tabSelected="1" zoomScale="130" zoomScaleNormal="130" workbookViewId="0">
      <selection activeCell="C4" sqref="C4"/>
    </sheetView>
  </sheetViews>
  <sheetFormatPr defaultRowHeight="15"/>
  <cols>
    <col min="1" max="1" width="15.140625" customWidth="1"/>
    <col min="2" max="2" width="56.140625" style="7" customWidth="1"/>
    <col min="3" max="3" width="19.140625" customWidth="1"/>
    <col min="4" max="4" width="17.5703125" customWidth="1"/>
    <col min="6" max="6" width="25" customWidth="1"/>
    <col min="7" max="7" width="31.5703125" customWidth="1"/>
  </cols>
  <sheetData>
    <row r="1" spans="1:4">
      <c r="B1" s="18" t="s">
        <v>282</v>
      </c>
    </row>
    <row r="2" spans="1:4">
      <c r="B2" s="18" t="s">
        <v>283</v>
      </c>
      <c r="C2" s="1"/>
    </row>
    <row r="3" spans="1:4">
      <c r="B3" s="18" t="s">
        <v>284</v>
      </c>
      <c r="C3" s="1"/>
    </row>
    <row r="4" spans="1:4">
      <c r="C4" s="54" t="s">
        <v>329</v>
      </c>
    </row>
    <row r="5" spans="1:4" ht="15.75">
      <c r="B5" s="52" t="s">
        <v>294</v>
      </c>
    </row>
    <row r="7" spans="1:4">
      <c r="A7" s="67" t="s">
        <v>293</v>
      </c>
      <c r="B7" s="68"/>
      <c r="C7" s="67" t="s">
        <v>292</v>
      </c>
    </row>
    <row r="8" spans="1:4">
      <c r="A8" s="69">
        <v>100</v>
      </c>
      <c r="B8" s="55" t="s">
        <v>295</v>
      </c>
      <c r="C8" s="70">
        <f>SUM('RECEITAS PPA'!I8+'RECEITAS PPA'!I12+'RECEITAS PPA'!I16+'RECEITAS PPA'!I20+'RECEITAS PPA'!I24+'RECEITAS PPA'!I28+'RECEITAS PPA'!I32+'RECEITAS PPA'!I36+'RECEITAS PPA'!I40+'RECEITAS PPA'!I44+'RECEITAS PPA'!I48+'RECEITAS PPA'!I52+'RECEITAS PPA'!I53+'RECEITAS PPA'!I54+'RECEITAS PPA'!I55+'RECEITAS PPA'!I56+'RECEITAS PPA'!I59+'RECEITAS PPA'!I61+'RECEITAS PPA'!I62+'RECEITAS PPA'!I63+'RECEITAS PPA'!I68+'RECEITAS PPA'!I70+'RECEITAS PPA'!I71+'RECEITAS PPA'!I97+'RECEITAS PPA'!I99+'RECEITAS PPA'!I110+'RECEITAS PPA'!I114+'RECEITAS PPA'!I116+'RECEITAS PPA'!I117+'RECEITAS PPA'!I119+'RECEITAS PPA'!I123+'RECEITAS PPA'!I124+'RECEITAS PPA'!I126+'RECEITAS PPA'!I161+'RECEITAS PPA'!I173+'RECEITAS PPA'!I177+'RECEITAS PPA'!I181+'RECEITAS PPA'!I210+'RECEITAS PPA'!I223+'RECEITAS PPA'!I229+'RECEITAS PPA'!I231+'RECEITAS PPA'!I236+'RECEITAS PPA'!I240+'RECEITAS PPA'!I244+'RECEITAS PPA'!I246)*1000</f>
        <v>1289759335.52688</v>
      </c>
    </row>
    <row r="9" spans="1:4">
      <c r="A9" s="69">
        <v>101</v>
      </c>
      <c r="B9" s="55" t="s">
        <v>296</v>
      </c>
      <c r="C9" s="70">
        <f>SUM('RECEITAS PPA'!I9+'RECEITAS PPA'!I13+'RECEITAS PPA'!I17+'RECEITAS PPA'!I21+'RECEITAS PPA'!I25+'RECEITAS PPA'!I29+'RECEITAS PPA'!I33+'RECEITAS PPA'!I37+'RECEITAS PPA'!I41+'RECEITAS PPA'!I45+'RECEITAS PPA'!I49+'RECEITAS PPA'!I120+'RECEITAS PPA'!I127+'RECEITAS PPA'!I162+'RECEITAS PPA'!I174+'RECEITAS PPA'!I178+'RECEITAS PPA'!I182+'RECEITAS PPA'!I247)*1000</f>
        <v>270598506.98091</v>
      </c>
      <c r="D9" s="6"/>
    </row>
    <row r="10" spans="1:4">
      <c r="A10" s="69">
        <v>102</v>
      </c>
      <c r="B10" s="55" t="s">
        <v>297</v>
      </c>
      <c r="C10" s="70">
        <f>SUM('RECEITAS PPA'!I10+'RECEITAS PPA'!I14+'RECEITAS PPA'!I18+'RECEITAS PPA'!I22+'RECEITAS PPA'!I26+'RECEITAS PPA'!I30+'RECEITAS PPA'!I34+'RECEITAS PPA'!I38+'RECEITAS PPA'!I42+'RECEITAS PPA'!I46+'RECEITAS PPA'!I50+'RECEITAS PPA'!I121+'RECEITAS PPA'!I128+'RECEITAS PPA'!I163+'RECEITAS PPA'!I175+'RECEITAS PPA'!I179+'RECEITAS PPA'!I183)*1000</f>
        <v>162103556.383266</v>
      </c>
      <c r="D10" s="6"/>
    </row>
    <row r="11" spans="1:4">
      <c r="A11" s="69"/>
      <c r="B11" s="55" t="s">
        <v>322</v>
      </c>
      <c r="C11" s="70">
        <f>SUM(-'RECEITAS PPA'!I293)*1000</f>
        <v>-624631241.31581616</v>
      </c>
    </row>
    <row r="12" spans="1:4">
      <c r="A12" s="69">
        <v>103</v>
      </c>
      <c r="B12" s="55" t="s">
        <v>298</v>
      </c>
      <c r="C12" s="70">
        <f>SUM('RECEITAS PPA'!I285+'RECEITAS PPA'!I248+'RECEITAS PPA'!I242+'RECEITAS PPA'!I112+'RECEITAS PPA'!I86+'RECEITAS PPA'!I84+'RECEITAS PPA'!I82+'RECEITAS PPA'!I81+'RECEITAS PPA'!I80+'RECEITAS PPA'!I79+'RECEITAS PPA'!I78+'RECEITAS PPA'!I77+'RECEITAS PPA'!I76)*1000</f>
        <v>339614514.95694405</v>
      </c>
    </row>
    <row r="13" spans="1:4">
      <c r="A13" s="69">
        <v>107</v>
      </c>
      <c r="B13" s="55" t="s">
        <v>299</v>
      </c>
      <c r="C13" s="70">
        <f>SUM('RECEITAS PPA'!I185)*1000</f>
        <v>1703652.0351999998</v>
      </c>
    </row>
    <row r="14" spans="1:4">
      <c r="A14" s="69">
        <v>108</v>
      </c>
      <c r="B14" s="55" t="s">
        <v>300</v>
      </c>
      <c r="C14" s="70">
        <f>SUM('RECEITAS PPA'!I88+'RECEITAS PPA'!I105)*1000</f>
        <v>93871227.139520004</v>
      </c>
    </row>
    <row r="15" spans="1:4">
      <c r="A15" s="69">
        <v>111</v>
      </c>
      <c r="B15" s="55" t="s">
        <v>301</v>
      </c>
      <c r="C15" s="70">
        <f>SUM('RECEITAS PPA'!I221+'RECEITAS PPA'!I225)*1000</f>
        <v>2342521.5484000002</v>
      </c>
    </row>
    <row r="16" spans="1:4">
      <c r="A16" s="69">
        <v>112</v>
      </c>
      <c r="B16" s="55" t="s">
        <v>302</v>
      </c>
      <c r="C16" s="70">
        <f>SUM('RECEITAS PPA'!I222+'RECEITAS PPA'!I226+'RECEITAS PPA'!I227+'RECEITAS PPA'!I232)*1000</f>
        <v>70509898.606840014</v>
      </c>
    </row>
    <row r="17" spans="1:6">
      <c r="A17" s="69">
        <v>118</v>
      </c>
      <c r="B17" s="55" t="s">
        <v>303</v>
      </c>
      <c r="C17" s="70">
        <f>SUM('RECEITAS PPA'!I212)*1000</f>
        <v>340730407.04000002</v>
      </c>
    </row>
    <row r="18" spans="1:6" ht="30">
      <c r="A18" s="72">
        <v>119</v>
      </c>
      <c r="B18" s="53" t="s">
        <v>304</v>
      </c>
      <c r="C18" s="70">
        <f>SUM('RECEITAS PPA'!I103+'RECEITAS PPA'!I213+'RECEITAS PPA'!I215)*1000</f>
        <v>139699466.88639998</v>
      </c>
    </row>
    <row r="19" spans="1:6">
      <c r="A19" s="69">
        <v>132</v>
      </c>
      <c r="B19" s="55" t="s">
        <v>307</v>
      </c>
      <c r="C19" s="70">
        <f>SUM('RECEITAS PPA'!I167)*1000</f>
        <v>10647825.220000001</v>
      </c>
    </row>
    <row r="20" spans="1:6">
      <c r="A20" s="69">
        <v>133</v>
      </c>
      <c r="B20" s="55" t="s">
        <v>308</v>
      </c>
      <c r="C20" s="70">
        <f>SUM('RECEITAS PPA'!I107+'RECEITAS PPA'!I165+'RECEITAS PPA'!I262)*1000</f>
        <v>12621912.211200001</v>
      </c>
    </row>
    <row r="21" spans="1:6">
      <c r="A21" s="69">
        <v>134</v>
      </c>
      <c r="B21" s="55" t="s">
        <v>309</v>
      </c>
      <c r="C21" s="70">
        <f>SUM('RECEITAS PPA'!I169+'RECEITAS PPA'!I263)*1000</f>
        <v>36259130.088</v>
      </c>
    </row>
    <row r="22" spans="1:6">
      <c r="A22" s="69">
        <v>135</v>
      </c>
      <c r="B22" s="55" t="s">
        <v>306</v>
      </c>
      <c r="C22" s="70">
        <f>SUM('RECEITAS PPA'!I149+'RECEITAS PPA'!I237)*1000</f>
        <v>17077797.991999999</v>
      </c>
    </row>
    <row r="23" spans="1:6">
      <c r="A23" s="69">
        <v>136</v>
      </c>
      <c r="B23" s="55" t="s">
        <v>305</v>
      </c>
      <c r="C23" s="70">
        <f>SUM('RECEITAS PPA'!I104+'RECEITAS PPA'!I151)*1000</f>
        <v>53255547.80528</v>
      </c>
      <c r="F23" t="s">
        <v>60</v>
      </c>
    </row>
    <row r="24" spans="1:6" ht="30">
      <c r="A24" s="69">
        <v>137</v>
      </c>
      <c r="B24" s="53" t="s">
        <v>327</v>
      </c>
      <c r="C24" s="70">
        <f>SUM('RECEITAS PPA'!I153+'RECEITAS PPA'!I155+'RECEITAS PPA'!I157+'RECEITAS PPA'!I159)*1000</f>
        <v>17986306.361623999</v>
      </c>
      <c r="F24" t="s">
        <v>60</v>
      </c>
    </row>
    <row r="25" spans="1:6">
      <c r="A25" s="69">
        <v>138</v>
      </c>
      <c r="B25" s="55" t="s">
        <v>310</v>
      </c>
      <c r="C25" s="70">
        <f>SUM('RECEITAS PPA'!I108+'RECEITAS PPA'!I133+'RECEITAS PPA'!I134+'RECEITAS PPA'!I135+'RECEITAS PPA'!I136+'RECEITAS PPA'!I137+'RECEITAS PPA'!I138+'RECEITAS PPA'!I139+'RECEITAS PPA'!I140+'RECEITAS PPA'!I141+'RECEITAS PPA'!I142+'RECEITAS PPA'!I143+'RECEITAS PPA'!I144+'RECEITAS PPA'!I145+'RECEITAS PPA'!I146+'RECEITAS PPA'!I147+'RECEITAS PPA'!I233+'RECEITAS PPA'!I260)*1000</f>
        <v>646685404.60998416</v>
      </c>
    </row>
    <row r="26" spans="1:6" ht="33.75" customHeight="1">
      <c r="A26" s="72">
        <v>139</v>
      </c>
      <c r="B26" s="53" t="s">
        <v>326</v>
      </c>
      <c r="C26" s="73">
        <f>SUM('RECEITAS PPA'!I130+'RECEITAS PPA'!I131)*1000</f>
        <v>2853617.1589599997</v>
      </c>
    </row>
    <row r="27" spans="1:6">
      <c r="A27" s="69">
        <v>142</v>
      </c>
      <c r="B27" s="55" t="s">
        <v>311</v>
      </c>
      <c r="C27" s="70">
        <f>SUM('RECEITAS PPA'!I171+'RECEITAS PPA'!I265)*1000</f>
        <v>6129565.0439999998</v>
      </c>
    </row>
    <row r="28" spans="1:6">
      <c r="A28" s="69">
        <v>161</v>
      </c>
      <c r="B28" s="55" t="s">
        <v>324</v>
      </c>
      <c r="C28" s="70">
        <f>SUM('RECEITAS PPA'!I202)*1000</f>
        <v>8518260.175999999</v>
      </c>
    </row>
    <row r="29" spans="1:6">
      <c r="A29" s="69">
        <v>162</v>
      </c>
      <c r="B29" s="55" t="s">
        <v>312</v>
      </c>
      <c r="C29" s="70">
        <f>SUM('RECEITAS PPA'!I200+'RECEITAS PPA'!I269)*1000</f>
        <v>13370086.193600001</v>
      </c>
    </row>
    <row r="30" spans="1:6">
      <c r="A30" s="69">
        <v>163</v>
      </c>
      <c r="B30" s="55" t="s">
        <v>313</v>
      </c>
      <c r="C30" s="70">
        <f>SUM('RECEITAS PPA'!I106+'RECEITAS PPA'!I198+'RECEITAS PPA'!I267)*1000</f>
        <v>34811979.969679996</v>
      </c>
    </row>
    <row r="31" spans="1:6" ht="30">
      <c r="A31" s="72">
        <v>164</v>
      </c>
      <c r="B31" s="53" t="s">
        <v>328</v>
      </c>
      <c r="C31" s="73">
        <f>SUM('RECEITAS PPA'!I64+'RECEITAS PPA'!I72+'RECEITAS PPA'!I73+'RECEITAS PPA'!I187+'RECEITAS PPA'!I271+'RECEITAS PPA'!I273+'RECEITAS PPA'!I275+'RECEITAS PPA'!I279+'RECEITAS PPA'!I281)*1000</f>
        <v>165377390.264</v>
      </c>
    </row>
    <row r="32" spans="1:6">
      <c r="A32" s="69">
        <v>167</v>
      </c>
      <c r="B32" s="55" t="s">
        <v>314</v>
      </c>
      <c r="C32" s="70">
        <f>SUM('RECEITAS PPA'!I191+'RECEITAS PPA'!I192+'RECEITAS PPA'!I193+'RECEITAS PPA'!I194+'RECEITAS PPA'!I195+'RECEITAS PPA'!I196+'RECEITAS PPA'!I206+'RECEITAS PPA'!I208)*1000</f>
        <v>126496163.61360003</v>
      </c>
    </row>
    <row r="33" spans="1:3">
      <c r="A33" s="69">
        <v>168</v>
      </c>
      <c r="B33" s="55" t="s">
        <v>315</v>
      </c>
      <c r="C33" s="70">
        <f>SUM('RECEITAS PPA'!I189+'RECEITAS PPA'!I277)*1000</f>
        <v>8259130.0879999995</v>
      </c>
    </row>
    <row r="34" spans="1:3">
      <c r="A34" s="69">
        <v>180</v>
      </c>
      <c r="B34" s="55" t="s">
        <v>316</v>
      </c>
      <c r="C34" s="70">
        <f>SUM('RECEITAS PPA'!I57+'RECEITAS PPA'!I58+'RECEITAS PPA'!I60+'RECEITAS PPA'!I66+'RECEITAS PPA'!I74+'RECEITAS PPA'!I90+'RECEITAS PPA'!I92+'RECEITAS PPA'!I93+'RECEITAS PPA'!I94+'RECEITAS PPA'!I95+'RECEITAS PPA'!I96+'RECEITAS PPA'!I98+'RECEITAS PPA'!I101+'RECEITAS PPA'!I204+'RECEITAS PPA'!I217+'RECEITAS PPA'!I219+'RECEITAS PPA'!I234+'RECEITAS PPA'!I238+'RECEITAS PPA'!I249+'RECEITAS PPA'!I283)*1000</f>
        <v>30746301.877000004</v>
      </c>
    </row>
    <row r="35" spans="1:3">
      <c r="A35" s="69">
        <v>183</v>
      </c>
      <c r="B35" s="55" t="s">
        <v>317</v>
      </c>
      <c r="C35" s="70">
        <f>SUM('RECEITAS PPA'!I252)*1000</f>
        <v>50000000</v>
      </c>
    </row>
    <row r="36" spans="1:3">
      <c r="A36" s="69">
        <v>186</v>
      </c>
      <c r="B36" s="55" t="s">
        <v>325</v>
      </c>
      <c r="C36" s="70">
        <f>SUM('RECEITAS PPA'!I254)*1000</f>
        <v>63000000</v>
      </c>
    </row>
    <row r="37" spans="1:3">
      <c r="A37" s="69">
        <v>187</v>
      </c>
      <c r="B37" s="55" t="s">
        <v>318</v>
      </c>
      <c r="C37" s="70">
        <f>SUM('RECEITAS PPA'!I258)*1000</f>
        <v>2500000</v>
      </c>
    </row>
    <row r="38" spans="1:3">
      <c r="A38" s="69">
        <v>189</v>
      </c>
      <c r="B38" s="55" t="s">
        <v>319</v>
      </c>
      <c r="C38" s="70">
        <f>SUM('RECEITAS PPA'!I256)*1000</f>
        <v>250000</v>
      </c>
    </row>
    <row r="39" spans="1:3">
      <c r="A39" s="76" t="s">
        <v>320</v>
      </c>
      <c r="B39" s="76"/>
      <c r="C39" s="71">
        <f>SUM(C8:C38)</f>
        <v>3393148264.4614716</v>
      </c>
    </row>
    <row r="41" spans="1:3">
      <c r="C41" s="6"/>
    </row>
    <row r="42" spans="1:3">
      <c r="C42" s="13"/>
    </row>
    <row r="43" spans="1:3">
      <c r="C43" s="11"/>
    </row>
    <row r="45" spans="1:3">
      <c r="C45" s="12"/>
    </row>
    <row r="47" spans="1:3">
      <c r="B47" s="8"/>
      <c r="C47" s="6"/>
    </row>
  </sheetData>
  <sortState ref="G1:G36">
    <sortCondition ref="G1"/>
  </sortState>
  <mergeCells count="1">
    <mergeCell ref="A39:B39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  <oleObjects>
    <oleObject progId="Word.Picture.8" shapeId="2050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RECEITAS PPA</vt:lpstr>
      <vt:lpstr>RECEITAS POR FR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f4834</dc:creator>
  <cp:lastModifiedBy>f3944</cp:lastModifiedBy>
  <cp:lastPrinted>2017-09-28T22:18:23Z</cp:lastPrinted>
  <dcterms:created xsi:type="dcterms:W3CDTF">2017-07-07T18:27:19Z</dcterms:created>
  <dcterms:modified xsi:type="dcterms:W3CDTF">2017-09-28T22:21:01Z</dcterms:modified>
</cp:coreProperties>
</file>